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dor\Desktop\PROJETOS RICARDO\2024\Vistoria imóvel prefeitura\Antiga Ursinhos Carinhosos\"/>
    </mc:Choice>
  </mc:AlternateContent>
  <xr:revisionPtr revIDLastSave="0" documentId="13_ncr:1_{B482C4ED-B6FF-4259-8283-FC4F25ED6B73}" xr6:coauthVersionLast="45" xr6:coauthVersionMax="45" xr10:uidLastSave="{00000000-0000-0000-0000-000000000000}"/>
  <bookViews>
    <workbookView xWindow="-120" yWindow="-120" windowWidth="29040" windowHeight="15840" tabRatio="825" xr2:uid="{00000000-000D-0000-FFFF-FFFF00000000}"/>
  </bookViews>
  <sheets>
    <sheet name="PLANILHA" sheetId="186" r:id="rId1"/>
    <sheet name="CRONOGRAMA" sheetId="180" r:id="rId2"/>
  </sheets>
  <definedNames>
    <definedName name="_Fill" localSheetId="1" hidden="1">#REF!</definedName>
    <definedName name="_Fill" localSheetId="0" hidden="1">#REF!</definedName>
    <definedName name="_Fill" hidden="1">#REF!</definedName>
    <definedName name="_Key1" localSheetId="1" hidden="1">#REF!</definedName>
    <definedName name="_Key1" localSheetId="0" hidden="1">#REF!</definedName>
    <definedName name="_Key1" hidden="1">#REF!</definedName>
    <definedName name="_Key2" localSheetId="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1" hidden="1">#REF!</definedName>
    <definedName name="_Sort" localSheetId="0" hidden="1">#REF!</definedName>
    <definedName name="_Sort" hidden="1">#REF!</definedName>
    <definedName name="ACRE" localSheetId="1" hidden="1">#REF!</definedName>
    <definedName name="ACRE" localSheetId="0" hidden="1">#REF!</definedName>
    <definedName name="ACRE" hidden="1">#REF!</definedName>
    <definedName name="ademir" hidden="1">{#N/A,#N/A,FALSE,"Cronograma";#N/A,#N/A,FALSE,"Cronogr. 2"}</definedName>
    <definedName name="_xlnm.Print_Area" localSheetId="1">CRONOGRAMA!$A$1:$G$30</definedName>
    <definedName name="_xlnm.Print_Area" localSheetId="0">PLANILHA!$B$1:$J$62</definedName>
    <definedName name="bosta" hidden="1">{#N/A,#N/A,FALSE,"Cronograma";#N/A,#N/A,FALSE,"Cronogr. 2"}</definedName>
    <definedName name="CA´L" hidden="1">{#N/A,#N/A,FALSE,"Cronograma";#N/A,#N/A,FALSE,"Cronogr. 2"}</definedName>
    <definedName name="concorrentes" hidden="1">{#N/A,#N/A,FALSE,"Cronograma";#N/A,#N/A,FALSE,"Cronogr. 2"}</definedName>
    <definedName name="Popular" hidden="1">{#N/A,#N/A,FALSE,"Cronograma";#N/A,#N/A,FALSE,"Cronogr. 2"}</definedName>
    <definedName name="rio" hidden="1">{#N/A,#N/A,FALSE,"Cronograma";#N/A,#N/A,FALSE,"Cronogr. 2"}</definedName>
    <definedName name="SINAPI_AC" localSheetId="1" hidden="1">#REF!</definedName>
    <definedName name="SINAPI_AC" localSheetId="0" hidden="1">#REF!</definedName>
    <definedName name="SINAPI_AC" hidden="1">#REF!</definedName>
    <definedName name="ss" hidden="1">{#N/A,#N/A,FALSE,"Cronograma";#N/A,#N/A,FALSE,"Cronogr. 2"}</definedName>
    <definedName name="_xlnm.Print_Titles" localSheetId="1">CRONOGRAMA!$1:$9</definedName>
    <definedName name="_xlnm.Print_Titles" localSheetId="0">PLANILHA!$1:$14</definedName>
    <definedName name="wrn.Cronograma." hidden="1">{#N/A,#N/A,FALSE,"Cronograma";#N/A,#N/A,FALSE,"Cronogr. 2"}</definedName>
    <definedName name="wrn.GERAL." hidden="1">{#N/A,#N/A,FALSE,"ET-CAPA";#N/A,#N/A,FALSE,"ET-PAG1";#N/A,#N/A,FALSE,"ET-PAG2";#N/A,#N/A,FALSE,"ET-PAG3";#N/A,#N/A,FALSE,"ET-PAG4";#N/A,#N/A,FALSE,"ET-PAG5"}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</definedNames>
  <calcPr calcId="181029"/>
</workbook>
</file>

<file path=xl/calcChain.xml><?xml version="1.0" encoding="utf-8"?>
<calcChain xmlns="http://schemas.openxmlformats.org/spreadsheetml/2006/main">
  <c r="G36" i="186" l="1"/>
  <c r="G37" i="186" s="1"/>
  <c r="I36" i="186"/>
  <c r="J36" i="186" s="1"/>
  <c r="I37" i="186"/>
  <c r="G38" i="186"/>
  <c r="I35" i="186"/>
  <c r="J35" i="186" s="1"/>
  <c r="J37" i="186" l="1"/>
  <c r="G28" i="186"/>
  <c r="G29" i="186" s="1"/>
  <c r="G30" i="186" s="1"/>
  <c r="G24" i="186"/>
  <c r="E5" i="180" l="1"/>
  <c r="A6" i="180"/>
  <c r="A5" i="180"/>
  <c r="I59" i="186" l="1"/>
  <c r="I55" i="186"/>
  <c r="J55" i="186" s="1"/>
  <c r="J56" i="186" s="1"/>
  <c r="I51" i="186"/>
  <c r="J51" i="186" s="1"/>
  <c r="I50" i="186"/>
  <c r="J50" i="186" s="1"/>
  <c r="I46" i="186"/>
  <c r="I42" i="186"/>
  <c r="I38" i="186"/>
  <c r="I34" i="186"/>
  <c r="I30" i="186"/>
  <c r="I29" i="186"/>
  <c r="I28" i="186"/>
  <c r="I24" i="186"/>
  <c r="I20" i="186"/>
  <c r="I16" i="186"/>
  <c r="J16" i="186" s="1"/>
  <c r="J52" i="186" l="1"/>
  <c r="J49" i="186" s="1"/>
  <c r="C24" i="180" s="1"/>
  <c r="J42" i="186"/>
  <c r="J54" i="186"/>
  <c r="C26" i="180" s="1"/>
  <c r="J30" i="186"/>
  <c r="J24" i="186"/>
  <c r="J25" i="186" l="1"/>
  <c r="J23" i="186" s="1"/>
  <c r="C14" i="180" s="1"/>
  <c r="J17" i="186"/>
  <c r="J15" i="186" s="1"/>
  <c r="J46" i="186"/>
  <c r="J43" i="186" l="1"/>
  <c r="C10" i="180"/>
  <c r="E7" i="180"/>
  <c r="J41" i="186" l="1"/>
  <c r="C20" i="180" s="1"/>
  <c r="J47" i="186"/>
  <c r="J45" i="186" s="1"/>
  <c r="C22" i="180" s="1"/>
  <c r="G27" i="180"/>
  <c r="J29" i="186" l="1"/>
  <c r="J59" i="186"/>
  <c r="J20" i="186"/>
  <c r="J21" i="186" s="1"/>
  <c r="J19" i="186" s="1"/>
  <c r="C12" i="180" s="1"/>
  <c r="J60" i="186" l="1"/>
  <c r="J58" i="186" s="1"/>
  <c r="C28" i="180" l="1"/>
  <c r="F26" i="180"/>
  <c r="E26" i="180"/>
  <c r="G26" i="180" l="1"/>
  <c r="J34" i="186" l="1"/>
  <c r="G29" i="180" l="1"/>
  <c r="G25" i="180"/>
  <c r="G23" i="180"/>
  <c r="G21" i="180"/>
  <c r="G19" i="180"/>
  <c r="G17" i="180"/>
  <c r="G15" i="180"/>
  <c r="G13" i="180"/>
  <c r="G11" i="180"/>
  <c r="J28" i="186" l="1"/>
  <c r="J31" i="186" s="1"/>
  <c r="J27" i="186" l="1"/>
  <c r="C16" i="180" s="1"/>
  <c r="E28" i="180" l="1"/>
  <c r="F28" i="180"/>
  <c r="G28" i="180" l="1"/>
  <c r="J38" i="186" l="1"/>
  <c r="J39" i="186" l="1"/>
  <c r="J33" i="186" s="1"/>
  <c r="C18" i="180" l="1"/>
  <c r="J62" i="186"/>
  <c r="E20" i="180"/>
  <c r="F20" i="180"/>
  <c r="E14" i="180"/>
  <c r="F14" i="180"/>
  <c r="G20" i="180" l="1"/>
  <c r="G14" i="180"/>
  <c r="E24" i="180" l="1"/>
  <c r="F24" i="180"/>
  <c r="E18" i="180"/>
  <c r="F18" i="180"/>
  <c r="G24" i="180" l="1"/>
  <c r="G18" i="180"/>
  <c r="C30" i="180" l="1"/>
  <c r="F12" i="180" l="1"/>
  <c r="E12" i="180"/>
  <c r="G12" i="180" l="1"/>
  <c r="E22" i="180" l="1"/>
  <c r="F22" i="180"/>
  <c r="F16" i="180"/>
  <c r="E16" i="180"/>
  <c r="G22" i="180" l="1"/>
  <c r="G16" i="180"/>
  <c r="A4" i="180"/>
  <c r="D26" i="180" l="1"/>
  <c r="E10" i="180"/>
  <c r="E30" i="180" s="1"/>
  <c r="F10" i="180"/>
  <c r="F30" i="180" s="1"/>
  <c r="G10" i="180" l="1"/>
  <c r="G30" i="180" l="1"/>
  <c r="D28" i="180"/>
  <c r="D22" i="180"/>
  <c r="D24" i="180"/>
  <c r="D20" i="180"/>
  <c r="D16" i="180"/>
  <c r="D10" i="180"/>
  <c r="D30" i="180" s="1"/>
  <c r="D14" i="180"/>
  <c r="D18" i="180"/>
  <c r="D12" i="180"/>
</calcChain>
</file>

<file path=xl/sharedStrings.xml><?xml version="1.0" encoding="utf-8"?>
<sst xmlns="http://schemas.openxmlformats.org/spreadsheetml/2006/main" count="139" uniqueCount="91">
  <si>
    <t>ITEM</t>
  </si>
  <si>
    <t>m²</t>
  </si>
  <si>
    <t>1.1</t>
  </si>
  <si>
    <t>DESCRIÇÃO DOS SERVIÇOS</t>
  </si>
  <si>
    <t>QUANT.</t>
  </si>
  <si>
    <t>VALOR (R$)</t>
  </si>
  <si>
    <t>m³</t>
  </si>
  <si>
    <t>% ITEM</t>
  </si>
  <si>
    <t>UN.</t>
  </si>
  <si>
    <t>CRONOGRAMA FÍSICO FINANCEIRO</t>
  </si>
  <si>
    <t>VALOR MENSAL</t>
  </si>
  <si>
    <t>Estado: Minas Gerais</t>
  </si>
  <si>
    <t>ACUMULADO</t>
  </si>
  <si>
    <t xml:space="preserve">PREFEITURA MUNICIPAL DE UNAÍ-MG
ESTADO DE MINAS GERAIS
</t>
  </si>
  <si>
    <t>PREFEITURA MUNICIPAL DE UNAÍ-MG
ESTADO DE MINAS GERAIS</t>
  </si>
  <si>
    <t>5.1</t>
  </si>
  <si>
    <t>un</t>
  </si>
  <si>
    <t>6.1</t>
  </si>
  <si>
    <t>COBERTURA</t>
  </si>
  <si>
    <t>8.1</t>
  </si>
  <si>
    <t>9.1</t>
  </si>
  <si>
    <t>INSTALAÇÃO HIDRAULICA</t>
  </si>
  <si>
    <t>INSTALAÇÃO SANITARIA</t>
  </si>
  <si>
    <t>SERVIÇO FINAL</t>
  </si>
  <si>
    <t>PINTURA</t>
  </si>
  <si>
    <t>INSTALAÇÃO SANITARIO</t>
  </si>
  <si>
    <t>1 MÊS</t>
  </si>
  <si>
    <t>8.2</t>
  </si>
  <si>
    <t>PISO</t>
  </si>
  <si>
    <t>10.1</t>
  </si>
  <si>
    <t>INSTALAÇÃO ELETRICA</t>
  </si>
  <si>
    <t>OUTROS</t>
  </si>
  <si>
    <t>2 MÊS</t>
  </si>
  <si>
    <t>CÓDIGO</t>
  </si>
  <si>
    <t>FONTE</t>
  </si>
  <si>
    <t>SINAPI</t>
  </si>
  <si>
    <t>SETOP</t>
  </si>
  <si>
    <t>Subtotal</t>
  </si>
  <si>
    <t>PREÇO SEM BDI (R$)</t>
  </si>
  <si>
    <t>PREÇO COM BDI (R$)</t>
  </si>
  <si>
    <t>VALOR COM BDI (R$)</t>
  </si>
  <si>
    <t>OBS: O BDI FOI CALCULADO EM CADA ITEM</t>
  </si>
  <si>
    <t>Autor: Ricardo Rodrigues da Silva</t>
  </si>
  <si>
    <t>Estado: MINAS GERAIS</t>
  </si>
  <si>
    <t xml:space="preserve">Planilha Orçamentária </t>
  </si>
  <si>
    <t>Prazo de Execução: 2 meses</t>
  </si>
  <si>
    <t>PISO CIMENTADO, TRAÇO 1:3 (CIMENTO E AREIA), ACABAMENTO RUSTICO, ESPESSURA 3,0 CM, PREPARO MECÂNICO DA ARGAMASSA. AF_09/2020</t>
  </si>
  <si>
    <t>ED-50491</t>
  </si>
  <si>
    <t>PINTURA ESMALTE EM ESQUADRIAS DE FERRO, DUAS (2) DEMÃOS, INCLUSIVE UMA (1) DEMÃO DE FUNDO ANTICORROSIVO</t>
  </si>
  <si>
    <t>CHUVEIRO ELÉTRICO COMUM CORPO PLÁSTICO, TIPO DUCHA FORNECIMENTO E INSTALAÇÃO. AF_01/2020</t>
  </si>
  <si>
    <t xml:space="preserve"> </t>
  </si>
  <si>
    <t>ED-50266</t>
  </si>
  <si>
    <t>LIMPEZA FINAL PARA ENTREGA DA OBRA</t>
  </si>
  <si>
    <t>Custo TOTAL com BDI</t>
  </si>
  <si>
    <t>ED-50566</t>
  </si>
  <si>
    <t>CONTRAPISO DESEMPENADO COM ARGAMASSA, TRAÇO 1:3 (CIMENTO E AREIA), ESP. 2,0 CM</t>
  </si>
  <si>
    <t>ELETRICISTA COM ENCARGOS COMPLEMENTARES</t>
  </si>
  <si>
    <t>SERVIÇO TECNICO</t>
  </si>
  <si>
    <t>LAJE</t>
  </si>
  <si>
    <r>
      <t xml:space="preserve">ARGAMASSA TRAÇO 1:7 (CIMENTO E AREIA MÉDIA) PARA </t>
    </r>
    <r>
      <rPr>
        <b/>
        <sz val="11"/>
        <color indexed="8"/>
        <rFont val="Calibri"/>
        <family val="2"/>
        <scheme val="minor"/>
      </rPr>
      <t>LAJE</t>
    </r>
    <r>
      <rPr>
        <sz val="11"/>
        <color indexed="8"/>
        <rFont val="Calibri"/>
        <family val="2"/>
        <scheme val="minor"/>
      </rPr>
      <t xml:space="preserve"> COM ADIÇÃO DE PLASTIFICANTE PARA MASSA ÚNICA 2 CM, PREPARO MECÂNICO COM BETONEIRA 600 L. AF_06/2014  (INTERNO E EXTERNO)</t>
    </r>
  </si>
  <si>
    <t>REVESTIMENTO CERÂMICO PARA PISO COM PLACAS TIPO ESMALTADA EXTRA DE DIMENSÕES 60X60 CM APLICADA EM AMBIENTES DE ÁREA MENOR QUE 5 M2. AF_02/2023_PE (INCLUSO RODAPE)</t>
  </si>
  <si>
    <t>VÁLVULA DE DESCARGA METÁLICA, BASE 1 1/2", ACABAMENTO METALICO CROMADO- FORNECIMENTO E INSTALAÇÃO. AF_08/2021</t>
  </si>
  <si>
    <t>ED-5620</t>
  </si>
  <si>
    <t>PLACA 4"X2" PARA UM (1) MÓDULO, INCLUSIVE FORNECIMENTO E INSTALAÇÃO, EXCLUSIVE SUPORTE E MÓDULO</t>
  </si>
  <si>
    <t>LAMPADA FLUORESCENTE COMPACTA 2U BRANCA 15 W, BASE E27 (127/220 V)</t>
  </si>
  <si>
    <t>A1- ARMÁRIO COM PORTAS DE MADEIRA SOB BANCA, UM
MÓDULO DE 80 X 110 CM, PRATELEIRA E MESA DE ARDOSIA
POLIDA, E = 3 CM</t>
  </si>
  <si>
    <t>ED-50833</t>
  </si>
  <si>
    <t>ED-50473</t>
  </si>
  <si>
    <t>APLICAÇÃO MANUAL DE PINTURA COM TINTA LÁTEX ACRÍLICA EM PAREDES, DUAS DEMÃOS. AF_06/2014 (INCLUSO LAJE)</t>
  </si>
  <si>
    <t>EMASSAMENTO EM PAREDE COM MASSA ACRÍLICA, UMA (1) DEMÃO, INCLUSIVE LIXAMENTO PARA PINTURA ACRÍLICO (INCLUSO LAJE)</t>
  </si>
  <si>
    <t>ED-28438</t>
  </si>
  <si>
    <t>PINTURA ESMALTE EM SUPERFÍCIE DE MADEIRA, DUAS (2) DEMÃOS, EXCLUSIVE FUNDO NIVELADOR E MASSA A ÓLEO</t>
  </si>
  <si>
    <t>ED-50481</t>
  </si>
  <si>
    <t>EMASSAMENTO A ÓLEO SOBRE MADEIRA, UMA (1) DEMÃO,INCLUSIVE LIXAMENTO PARA PINTURA</t>
  </si>
  <si>
    <t>TELHA CERAMICA TIPO AMERICANA, COMPRIMENTO DE *45* CM, RENDIMENTO DE *12*TELHAS/M2</t>
  </si>
  <si>
    <t>h</t>
  </si>
  <si>
    <t>2.1</t>
  </si>
  <si>
    <t>3.1</t>
  </si>
  <si>
    <t>4.1</t>
  </si>
  <si>
    <t>4.2</t>
  </si>
  <si>
    <t>4.3</t>
  </si>
  <si>
    <t>5.2</t>
  </si>
  <si>
    <t>5.3</t>
  </si>
  <si>
    <t>5.4</t>
  </si>
  <si>
    <t>5.5</t>
  </si>
  <si>
    <t>7.1</t>
  </si>
  <si>
    <t>REFORMA</t>
  </si>
  <si>
    <t>Data de preço: DEZEMBRO/2023 desonerado (SINAPI BH)</t>
  </si>
  <si>
    <t>Data de preço: AGOSTO/2023 desonerado (SETOP)</t>
  </si>
  <si>
    <t>Data da Planilha: 20/02/2024</t>
  </si>
  <si>
    <t>Obra: REFORMA DA ANTIGA SEDE DO CEI URSINHOS CARINHOSOS-RUA VIRGILIO JUSTINIANO RIBEIRO Nº 92-BAIRRO CAPIM BRANCOUNAÍ-MG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</si>
</sst>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0.00&quot; &quot;;&quot; (&quot;#,##0.00&quot;)&quot;;&quot; -&quot;#&quot; &quot;;@&quot; &quot;"/>
    <numFmt numFmtId="166" formatCode="#,##0.00&quot; &quot;;&quot;-&quot;#,##0.00&quot; &quot;;&quot; -&quot;#&quot; &quot;;@&quot; &quot;"/>
    <numFmt numFmtId="167" formatCode="[$R$-416]&quot; &quot;#,##0.00;[Red]&quot;-&quot;[$R$-416]&quot; &quot;#,##0.00"/>
    <numFmt numFmtId="168" formatCode="#\,##0."/>
    <numFmt numFmtId="169" formatCode="_(&quot;$&quot;* #,##0.00_);_(&quot;$&quot;* \(#,##0.00\);_(&quot;$&quot;* &quot;-&quot;??_);_(@_)"/>
    <numFmt numFmtId="170" formatCode="\$#."/>
    <numFmt numFmtId="171" formatCode="#.00"/>
    <numFmt numFmtId="172" formatCode="0.00_)"/>
    <numFmt numFmtId="173" formatCode="%#.00"/>
    <numFmt numFmtId="174" formatCode="#\,##0.00"/>
    <numFmt numFmtId="175" formatCode="#,"/>
    <numFmt numFmtId="176" formatCode="_(* #,##0_);_(* \(#,##0\);_(* &quot;-&quot;_);_(@_)"/>
    <numFmt numFmtId="178" formatCode="&quot;BDI&quot;\ \=\ #.00\ %"/>
    <numFmt numFmtId="179" formatCode="0,000.00"/>
  </numFmts>
  <fonts count="4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1"/>
      <color indexed="8"/>
      <name val="Calibri"/>
      <family val="2"/>
    </font>
    <font>
      <sz val="11"/>
      <color indexed="8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sz val="11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0"/>
      <color indexed="8"/>
      <name val="MS Sans Serif"/>
      <family val="2"/>
    </font>
    <font>
      <sz val="1"/>
      <color indexed="8"/>
      <name val="Courier"/>
      <family val="3"/>
    </font>
    <font>
      <u/>
      <sz val="6"/>
      <color indexed="36"/>
      <name val="MS Sans Serif"/>
      <family val="2"/>
    </font>
    <font>
      <u/>
      <sz val="11"/>
      <color indexed="12"/>
      <name val="Arial"/>
      <family val="2"/>
    </font>
    <font>
      <sz val="10"/>
      <name val="Courier"/>
      <family val="3"/>
    </font>
    <font>
      <sz val="12"/>
      <name val="Times New Roman"/>
      <family val="1"/>
    </font>
    <font>
      <b/>
      <i/>
      <sz val="16"/>
      <name val="Helv"/>
    </font>
    <font>
      <sz val="10"/>
      <name val="Times New Roman"/>
      <family val="1"/>
    </font>
    <font>
      <sz val="10"/>
      <name val="MS Sans Serif"/>
      <family val="2"/>
    </font>
    <font>
      <sz val="1"/>
      <color indexed="1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9"/>
      <name val="Arial"/>
      <family val="2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088">
    <xf numFmtId="0" fontId="0" fillId="0" borderId="0"/>
    <xf numFmtId="0" fontId="21" fillId="0" borderId="0" applyNumberFormat="0" applyBorder="0" applyProtection="0"/>
    <xf numFmtId="0" fontId="21" fillId="0" borderId="0" applyNumberFormat="0" applyBorder="0" applyProtection="0"/>
    <xf numFmtId="165" fontId="21" fillId="0" borderId="0" applyBorder="0" applyProtection="0"/>
    <xf numFmtId="165" fontId="21" fillId="0" borderId="0" applyBorder="0" applyProtection="0"/>
    <xf numFmtId="0" fontId="14" fillId="0" borderId="0"/>
    <xf numFmtId="0" fontId="21" fillId="0" borderId="0" applyNumberFormat="0" applyBorder="0" applyProtection="0"/>
    <xf numFmtId="0" fontId="22" fillId="0" borderId="0" applyNumberFormat="0" applyBorder="0" applyProtection="0"/>
    <xf numFmtId="166" fontId="22" fillId="0" borderId="0" applyBorder="0" applyProtection="0"/>
    <xf numFmtId="0" fontId="23" fillId="0" borderId="0" applyNumberFormat="0" applyBorder="0" applyProtection="0">
      <alignment horizontal="center"/>
    </xf>
    <xf numFmtId="0" fontId="23" fillId="0" borderId="0" applyNumberFormat="0" applyBorder="0" applyProtection="0">
      <alignment horizontal="center" textRotation="90"/>
    </xf>
    <xf numFmtId="0" fontId="11" fillId="0" borderId="0"/>
    <xf numFmtId="0" fontId="24" fillId="0" borderId="0"/>
    <xf numFmtId="0" fontId="11" fillId="0" borderId="0"/>
    <xf numFmtId="0" fontId="20" fillId="0" borderId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25" fillId="0" borderId="0" applyNumberFormat="0" applyBorder="0" applyProtection="0"/>
    <xf numFmtId="167" fontId="25" fillId="0" borderId="0" applyBorder="0" applyProtection="0"/>
    <xf numFmtId="164" fontId="11" fillId="0" borderId="0" applyFont="0" applyFill="0" applyBorder="0" applyAlignment="0" applyProtection="0"/>
    <xf numFmtId="165" fontId="21" fillId="0" borderId="0" applyBorder="0" applyProtection="0"/>
    <xf numFmtId="164" fontId="10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1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6" fillId="0" borderId="0"/>
    <xf numFmtId="168" fontId="27" fillId="0" borderId="0">
      <protection locked="0"/>
    </xf>
    <xf numFmtId="0" fontId="12" fillId="6" borderId="5" applyFill="0" applyBorder="0" applyAlignment="0" applyProtection="0">
      <alignment vertical="center"/>
      <protection locked="0"/>
    </xf>
    <xf numFmtId="17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14" fillId="0" borderId="0"/>
    <xf numFmtId="171" fontId="27" fillId="0" borderId="0">
      <protection locked="0"/>
    </xf>
    <xf numFmtId="171" fontId="27" fillId="0" borderId="0"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38" fontId="18" fillId="2" borderId="0" applyNumberFormat="0" applyBorder="0" applyAlignment="0" applyProtection="0"/>
    <xf numFmtId="0" fontId="27" fillId="0" borderId="0">
      <protection locked="0"/>
    </xf>
    <xf numFmtId="0" fontId="27" fillId="0" borderId="0"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30" fillId="0" borderId="0"/>
    <xf numFmtId="10" fontId="18" fillId="7" borderId="1" applyNumberFormat="0" applyBorder="0" applyAlignment="0" applyProtection="0"/>
    <xf numFmtId="0" fontId="11" fillId="0" borderId="0">
      <alignment horizontal="centerContinuous" vertical="justify"/>
    </xf>
    <xf numFmtId="0" fontId="31" fillId="0" borderId="0" applyAlignment="0">
      <alignment horizontal="center"/>
    </xf>
    <xf numFmtId="44" fontId="15" fillId="0" borderId="0" applyFont="0" applyFill="0" applyBorder="0" applyAlignment="0" applyProtection="0"/>
    <xf numFmtId="172" fontId="32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3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2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0" fontId="13" fillId="0" borderId="0">
      <alignment horizontal="left" vertical="center" indent="12"/>
    </xf>
    <xf numFmtId="0" fontId="18" fillId="0" borderId="5" applyBorder="0">
      <alignment horizontal="left" vertical="center" wrapText="1" indent="2"/>
      <protection locked="0"/>
    </xf>
    <xf numFmtId="0" fontId="18" fillId="0" borderId="5" applyBorder="0">
      <alignment horizontal="left" vertical="center" wrapText="1" indent="3"/>
      <protection locked="0"/>
    </xf>
    <xf numFmtId="10" fontId="11" fillId="0" borderId="0" applyFont="0" applyFill="0" applyBorder="0" applyAlignment="0" applyProtection="0"/>
    <xf numFmtId="173" fontId="27" fillId="0" borderId="0">
      <protection locked="0"/>
    </xf>
    <xf numFmtId="174" fontId="27" fillId="0" borderId="0">
      <protection locked="0"/>
    </xf>
    <xf numFmtId="9" fontId="24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38" fontId="34" fillId="0" borderId="0" applyFont="0" applyFill="0" applyBorder="0" applyAlignment="0" applyProtection="0"/>
    <xf numFmtId="175" fontId="35" fillId="0" borderId="0">
      <protection locked="0"/>
    </xf>
    <xf numFmtId="164" fontId="11" fillId="0" borderId="0" applyFont="0" applyFill="0" applyBorder="0" applyAlignment="0" applyProtection="0"/>
    <xf numFmtId="164" fontId="15" fillId="0" borderId="0" applyFont="0" applyFill="0" applyBorder="0" applyAlignment="0" applyProtection="0"/>
    <xf numFmtId="176" fontId="33" fillId="0" borderId="0" applyFont="0" applyFill="0" applyBorder="0" applyAlignment="0" applyProtection="0"/>
    <xf numFmtId="0" fontId="34" fillId="0" borderId="0"/>
    <xf numFmtId="0" fontId="36" fillId="0" borderId="0">
      <protection locked="0"/>
    </xf>
    <xf numFmtId="0" fontId="36" fillId="0" borderId="0">
      <protection locked="0"/>
    </xf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33" fillId="0" borderId="0" applyFont="0" applyFill="0" applyBorder="0" applyAlignment="0" applyProtection="0"/>
    <xf numFmtId="0" fontId="10" fillId="0" borderId="0"/>
    <xf numFmtId="164" fontId="37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0" fontId="10" fillId="0" borderId="0"/>
    <xf numFmtId="0" fontId="38" fillId="0" borderId="0"/>
    <xf numFmtId="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43" fontId="7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6" fillId="0" borderId="0"/>
    <xf numFmtId="0" fontId="6" fillId="0" borderId="0"/>
    <xf numFmtId="0" fontId="10" fillId="0" borderId="0">
      <alignment horizontal="centerContinuous" vertical="justify"/>
    </xf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2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0" fontId="10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9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10" fillId="0" borderId="0">
      <alignment horizontal="centerContinuous" vertical="justify"/>
    </xf>
    <xf numFmtId="0" fontId="10" fillId="0" borderId="0">
      <alignment horizontal="centerContinuous" vertical="justify"/>
    </xf>
    <xf numFmtId="0" fontId="10" fillId="0" borderId="0">
      <alignment horizontal="centerContinuous" vertical="justify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9" fillId="0" borderId="0"/>
    <xf numFmtId="43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0" fontId="39" fillId="0" borderId="0"/>
    <xf numFmtId="0" fontId="3" fillId="0" borderId="0"/>
    <xf numFmtId="0" fontId="39" fillId="0" borderId="0"/>
    <xf numFmtId="0" fontId="39" fillId="0" borderId="0"/>
    <xf numFmtId="0" fontId="39" fillId="0" borderId="0"/>
    <xf numFmtId="0" fontId="2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0" fillId="0" borderId="0"/>
    <xf numFmtId="0" fontId="10" fillId="0" borderId="0"/>
  </cellStyleXfs>
  <cellXfs count="254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2" fillId="0" borderId="0" xfId="11" applyFont="1" applyFill="1" applyBorder="1" applyAlignment="1">
      <alignment horizontal="left" vertical="center"/>
    </xf>
    <xf numFmtId="0" fontId="12" fillId="0" borderId="0" xfId="11" applyFont="1" applyFill="1" applyBorder="1" applyAlignment="1">
      <alignment horizontal="center" vertical="center"/>
    </xf>
    <xf numFmtId="164" fontId="11" fillId="0" borderId="0" xfId="30" applyFont="1" applyAlignment="1">
      <alignment horizontal="right" vertical="center"/>
    </xf>
    <xf numFmtId="0" fontId="11" fillId="0" borderId="0" xfId="11" applyFont="1" applyFill="1" applyBorder="1" applyAlignment="1">
      <alignment horizontal="center" vertical="center"/>
    </xf>
    <xf numFmtId="0" fontId="12" fillId="0" borderId="0" xfId="11" applyFont="1" applyFill="1" applyBorder="1" applyAlignment="1">
      <alignment vertical="center" wrapText="1"/>
    </xf>
    <xf numFmtId="49" fontId="12" fillId="4" borderId="18" xfId="11" applyNumberFormat="1" applyFont="1" applyFill="1" applyBorder="1" applyAlignment="1">
      <alignment horizontal="center" vertical="center"/>
    </xf>
    <xf numFmtId="0" fontId="10" fillId="0" borderId="0" xfId="170" applyFont="1" applyBorder="1" applyAlignment="1">
      <alignment horizontal="left" vertical="center"/>
    </xf>
    <xf numFmtId="0" fontId="10" fillId="0" borderId="0" xfId="170" applyFont="1" applyBorder="1" applyAlignment="1">
      <alignment vertical="center"/>
    </xf>
    <xf numFmtId="49" fontId="12" fillId="4" borderId="18" xfId="170" applyNumberFormat="1" applyFont="1" applyFill="1" applyBorder="1" applyAlignment="1">
      <alignment horizontal="center" vertical="center"/>
    </xf>
    <xf numFmtId="0" fontId="12" fillId="5" borderId="18" xfId="17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4" fontId="10" fillId="0" borderId="0" xfId="175" applyFont="1" applyBorder="1" applyAlignment="1">
      <alignment horizontal="center" vertical="center"/>
    </xf>
    <xf numFmtId="0" fontId="0" fillId="0" borderId="0" xfId="0"/>
    <xf numFmtId="10" fontId="10" fillId="5" borderId="3" xfId="32" applyNumberFormat="1" applyFont="1" applyFill="1" applyBorder="1" applyAlignment="1">
      <alignment vertical="center"/>
    </xf>
    <xf numFmtId="164" fontId="10" fillId="5" borderId="2" xfId="25" applyFont="1" applyFill="1" applyBorder="1" applyAlignment="1">
      <alignment vertical="center"/>
    </xf>
    <xf numFmtId="164" fontId="10" fillId="0" borderId="2" xfId="25" applyFont="1" applyFill="1" applyBorder="1" applyAlignment="1">
      <alignment vertical="center"/>
    </xf>
    <xf numFmtId="10" fontId="10" fillId="0" borderId="3" xfId="32" applyNumberFormat="1" applyFont="1" applyFill="1" applyBorder="1" applyAlignment="1">
      <alignment vertical="center"/>
    </xf>
    <xf numFmtId="10" fontId="0" fillId="0" borderId="3" xfId="176" applyNumberFormat="1" applyFont="1" applyBorder="1" applyAlignment="1">
      <alignment vertical="center"/>
    </xf>
    <xf numFmtId="10" fontId="0" fillId="0" borderId="2" xfId="176" applyNumberFormat="1" applyFont="1" applyBorder="1" applyAlignment="1">
      <alignment vertical="center"/>
    </xf>
    <xf numFmtId="164" fontId="12" fillId="0" borderId="7" xfId="29" applyFont="1" applyFill="1" applyBorder="1" applyAlignment="1">
      <alignment vertical="center"/>
    </xf>
    <xf numFmtId="0" fontId="10" fillId="0" borderId="8" xfId="170" applyFont="1" applyBorder="1" applyAlignment="1">
      <alignment vertical="center"/>
    </xf>
    <xf numFmtId="0" fontId="16" fillId="0" borderId="0" xfId="11" applyFont="1" applyFill="1" applyBorder="1" applyAlignment="1">
      <alignment vertical="center" wrapText="1"/>
    </xf>
    <xf numFmtId="0" fontId="39" fillId="0" borderId="0" xfId="1344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11" fillId="0" borderId="0" xfId="0" applyFont="1" applyBorder="1" applyAlignment="1">
      <alignment vertical="center"/>
    </xf>
    <xf numFmtId="0" fontId="12" fillId="5" borderId="24" xfId="170" applyFont="1" applyFill="1" applyBorder="1" applyAlignment="1">
      <alignment horizontal="center" vertical="center"/>
    </xf>
    <xf numFmtId="0" fontId="12" fillId="0" borderId="7" xfId="11" applyFont="1" applyFill="1" applyBorder="1" applyAlignment="1">
      <alignment horizontal="center"/>
    </xf>
    <xf numFmtId="49" fontId="12" fillId="4" borderId="6" xfId="11" applyNumberFormat="1" applyFont="1" applyFill="1" applyBorder="1" applyAlignment="1">
      <alignment horizontal="center" vertical="center"/>
    </xf>
    <xf numFmtId="0" fontId="11" fillId="3" borderId="0" xfId="0" applyFont="1" applyFill="1" applyAlignment="1">
      <alignment vertical="center"/>
    </xf>
    <xf numFmtId="0" fontId="10" fillId="3" borderId="0" xfId="0" applyFont="1" applyFill="1" applyAlignment="1">
      <alignment vertical="center"/>
    </xf>
    <xf numFmtId="0" fontId="12" fillId="0" borderId="16" xfId="11" applyFont="1" applyFill="1" applyBorder="1" applyAlignment="1">
      <alignment horizontal="center"/>
    </xf>
    <xf numFmtId="0" fontId="12" fillId="0" borderId="12" xfId="11" applyFont="1" applyFill="1" applyBorder="1" applyAlignment="1">
      <alignment horizontal="center" vertical="center"/>
    </xf>
    <xf numFmtId="0" fontId="40" fillId="3" borderId="25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12" fillId="5" borderId="34" xfId="170" applyFont="1" applyFill="1" applyBorder="1" applyAlignment="1">
      <alignment horizontal="center" vertical="center"/>
    </xf>
    <xf numFmtId="4" fontId="11" fillId="0" borderId="0" xfId="30" applyNumberFormat="1" applyFont="1" applyAlignment="1">
      <alignment horizontal="right" vertical="center"/>
    </xf>
    <xf numFmtId="164" fontId="10" fillId="5" borderId="29" xfId="25" applyFont="1" applyFill="1" applyBorder="1" applyAlignment="1">
      <alignment vertical="center"/>
    </xf>
    <xf numFmtId="10" fontId="10" fillId="5" borderId="32" xfId="32" applyNumberFormat="1" applyFont="1" applyFill="1" applyBorder="1" applyAlignment="1">
      <alignment vertical="center"/>
    </xf>
    <xf numFmtId="164" fontId="12" fillId="0" borderId="7" xfId="29" applyFont="1" applyFill="1" applyBorder="1" applyAlignment="1">
      <alignment horizontal="left" vertical="center"/>
    </xf>
    <xf numFmtId="164" fontId="12" fillId="0" borderId="0" xfId="29" applyFont="1" applyFill="1" applyBorder="1" applyAlignment="1">
      <alignment horizontal="left" vertical="center"/>
    </xf>
    <xf numFmtId="0" fontId="0" fillId="0" borderId="0" xfId="0" applyBorder="1" applyAlignment="1">
      <alignment horizontal="center"/>
    </xf>
    <xf numFmtId="0" fontId="40" fillId="3" borderId="1" xfId="170" applyFont="1" applyFill="1" applyBorder="1" applyAlignment="1">
      <alignment vertical="center" wrapText="1"/>
    </xf>
    <xf numFmtId="0" fontId="12" fillId="3" borderId="18" xfId="170" applyFont="1" applyFill="1" applyBorder="1" applyAlignment="1">
      <alignment horizontal="center" vertical="center"/>
    </xf>
    <xf numFmtId="4" fontId="12" fillId="5" borderId="35" xfId="175" applyNumberFormat="1" applyFont="1" applyFill="1" applyBorder="1" applyAlignment="1">
      <alignment vertical="center"/>
    </xf>
    <xf numFmtId="9" fontId="12" fillId="3" borderId="35" xfId="32" applyFont="1" applyFill="1" applyBorder="1" applyAlignment="1">
      <alignment horizontal="right" vertical="center"/>
    </xf>
    <xf numFmtId="164" fontId="12" fillId="5" borderId="35" xfId="170" applyNumberFormat="1" applyFont="1" applyFill="1" applyBorder="1" applyAlignment="1">
      <alignment vertical="center"/>
    </xf>
    <xf numFmtId="164" fontId="12" fillId="3" borderId="35" xfId="170" applyNumberFormat="1" applyFont="1" applyFill="1" applyBorder="1" applyAlignment="1">
      <alignment vertical="center"/>
    </xf>
    <xf numFmtId="4" fontId="12" fillId="5" borderId="36" xfId="175" applyNumberFormat="1" applyFont="1" applyFill="1" applyBorder="1" applyAlignment="1">
      <alignment vertical="center"/>
    </xf>
    <xf numFmtId="0" fontId="39" fillId="3" borderId="17" xfId="1267" applyFont="1" applyFill="1" applyBorder="1" applyAlignment="1">
      <alignment wrapText="1"/>
    </xf>
    <xf numFmtId="0" fontId="10" fillId="3" borderId="17" xfId="170" applyFont="1" applyFill="1" applyBorder="1" applyAlignment="1">
      <alignment horizontal="center" vertical="center"/>
    </xf>
    <xf numFmtId="0" fontId="12" fillId="2" borderId="31" xfId="170" applyFont="1" applyFill="1" applyBorder="1" applyAlignment="1">
      <alignment horizontal="center" vertical="center"/>
    </xf>
    <xf numFmtId="0" fontId="12" fillId="2" borderId="3" xfId="170" applyFont="1" applyFill="1" applyBorder="1" applyAlignment="1">
      <alignment vertical="center" wrapText="1"/>
    </xf>
    <xf numFmtId="0" fontId="12" fillId="2" borderId="3" xfId="170" applyFont="1" applyFill="1" applyBorder="1" applyAlignment="1">
      <alignment vertical="center"/>
    </xf>
    <xf numFmtId="0" fontId="40" fillId="3" borderId="28" xfId="0" applyFont="1" applyFill="1" applyBorder="1" applyAlignment="1">
      <alignment horizontal="center" vertical="center" wrapText="1"/>
    </xf>
    <xf numFmtId="10" fontId="0" fillId="0" borderId="4" xfId="176" applyNumberFormat="1" applyFont="1" applyBorder="1" applyAlignment="1">
      <alignment vertical="center"/>
    </xf>
    <xf numFmtId="0" fontId="12" fillId="2" borderId="1" xfId="170" applyFont="1" applyFill="1" applyBorder="1" applyAlignment="1">
      <alignment vertical="center" wrapText="1"/>
    </xf>
    <xf numFmtId="0" fontId="12" fillId="2" borderId="1" xfId="170" applyFont="1" applyFill="1" applyBorder="1" applyAlignment="1">
      <alignment vertical="center"/>
    </xf>
    <xf numFmtId="164" fontId="12" fillId="0" borderId="0" xfId="175" applyFont="1" applyBorder="1" applyAlignment="1">
      <alignment vertical="center"/>
    </xf>
    <xf numFmtId="0" fontId="12" fillId="0" borderId="0" xfId="170" applyFont="1" applyBorder="1" applyAlignment="1">
      <alignment horizontal="center" vertical="center"/>
    </xf>
    <xf numFmtId="4" fontId="12" fillId="0" borderId="8" xfId="30" applyNumberFormat="1" applyFont="1" applyFill="1" applyBorder="1" applyAlignment="1">
      <alignment horizontal="center" vertical="center"/>
    </xf>
    <xf numFmtId="4" fontId="12" fillId="4" borderId="27" xfId="30" applyNumberFormat="1" applyFont="1" applyFill="1" applyBorder="1" applyAlignment="1">
      <alignment horizontal="center" vertical="center"/>
    </xf>
    <xf numFmtId="4" fontId="10" fillId="3" borderId="1" xfId="0" applyNumberFormat="1" applyFont="1" applyFill="1" applyBorder="1" applyAlignment="1">
      <alignment horizontal="right" vertical="center"/>
    </xf>
    <xf numFmtId="2" fontId="40" fillId="3" borderId="1" xfId="25" quotePrefix="1" applyNumberFormat="1" applyFont="1" applyFill="1" applyBorder="1" applyAlignment="1">
      <alignment horizontal="right" vertical="center"/>
    </xf>
    <xf numFmtId="0" fontId="40" fillId="3" borderId="28" xfId="11" applyFont="1" applyFill="1" applyBorder="1" applyAlignment="1">
      <alignment horizontal="center" vertical="center"/>
    </xf>
    <xf numFmtId="0" fontId="40" fillId="3" borderId="17" xfId="11" applyFont="1" applyFill="1" applyBorder="1" applyAlignment="1">
      <alignment horizontal="center" vertical="center"/>
    </xf>
    <xf numFmtId="164" fontId="12" fillId="0" borderId="7" xfId="29" applyFont="1" applyFill="1" applyBorder="1" applyAlignment="1">
      <alignment horizontal="left" vertical="center"/>
    </xf>
    <xf numFmtId="0" fontId="12" fillId="0" borderId="12" xfId="11" applyFont="1" applyFill="1" applyBorder="1" applyAlignment="1">
      <alignment horizontal="center"/>
    </xf>
    <xf numFmtId="0" fontId="12" fillId="0" borderId="0" xfId="11" applyFont="1" applyFill="1" applyBorder="1" applyAlignment="1">
      <alignment horizontal="center"/>
    </xf>
    <xf numFmtId="0" fontId="40" fillId="3" borderId="17" xfId="0" applyFont="1" applyFill="1" applyBorder="1" applyAlignment="1">
      <alignment horizontal="center" vertical="center" wrapText="1"/>
    </xf>
    <xf numFmtId="0" fontId="42" fillId="4" borderId="25" xfId="170" applyFont="1" applyFill="1" applyBorder="1" applyAlignment="1">
      <alignment horizontal="center" vertical="center"/>
    </xf>
    <xf numFmtId="0" fontId="40" fillId="4" borderId="1" xfId="170" applyFont="1" applyFill="1" applyBorder="1" applyAlignment="1">
      <alignment horizontal="center" vertical="center"/>
    </xf>
    <xf numFmtId="0" fontId="40" fillId="4" borderId="1" xfId="170" applyFont="1" applyFill="1" applyBorder="1" applyAlignment="1">
      <alignment horizontal="center" vertical="center" wrapText="1"/>
    </xf>
    <xf numFmtId="0" fontId="12" fillId="4" borderId="1" xfId="170" applyFont="1" applyFill="1" applyBorder="1" applyAlignment="1">
      <alignment vertical="center" wrapText="1"/>
    </xf>
    <xf numFmtId="0" fontId="10" fillId="4" borderId="1" xfId="170" applyFill="1" applyBorder="1" applyAlignment="1">
      <alignment horizontal="center" vertical="center"/>
    </xf>
    <xf numFmtId="4" fontId="40" fillId="4" borderId="2" xfId="0" applyNumberFormat="1" applyFont="1" applyFill="1" applyBorder="1" applyAlignment="1">
      <alignment vertical="center"/>
    </xf>
    <xf numFmtId="2" fontId="40" fillId="4" borderId="1" xfId="25" quotePrefix="1" applyNumberFormat="1" applyFont="1" applyFill="1" applyBorder="1" applyAlignment="1">
      <alignment horizontal="right" vertical="center"/>
    </xf>
    <xf numFmtId="4" fontId="10" fillId="4" borderId="1" xfId="25" applyNumberFormat="1" applyFont="1" applyFill="1" applyBorder="1" applyAlignment="1">
      <alignment horizontal="right" vertical="center"/>
    </xf>
    <xf numFmtId="4" fontId="42" fillId="4" borderId="26" xfId="25" applyNumberFormat="1" applyFont="1" applyFill="1" applyBorder="1" applyAlignment="1">
      <alignment horizontal="right" vertical="center"/>
    </xf>
    <xf numFmtId="0" fontId="40" fillId="3" borderId="25" xfId="170" applyFont="1" applyFill="1" applyBorder="1" applyAlignment="1">
      <alignment horizontal="center" vertical="center"/>
    </xf>
    <xf numFmtId="0" fontId="40" fillId="3" borderId="1" xfId="170" applyFont="1" applyFill="1" applyBorder="1" applyAlignment="1">
      <alignment horizontal="center" vertical="center" wrapText="1"/>
    </xf>
    <xf numFmtId="0" fontId="39" fillId="3" borderId="1" xfId="1229" applyFill="1" applyBorder="1" applyAlignment="1">
      <alignment horizontal="left" vertical="top" wrapText="1"/>
    </xf>
    <xf numFmtId="0" fontId="10" fillId="3" borderId="1" xfId="170" applyFill="1" applyBorder="1" applyAlignment="1">
      <alignment horizontal="center" vertical="center"/>
    </xf>
    <xf numFmtId="4" fontId="40" fillId="3" borderId="2" xfId="0" applyNumberFormat="1" applyFont="1" applyFill="1" applyBorder="1" applyAlignment="1">
      <alignment horizontal="right" vertical="center"/>
    </xf>
    <xf numFmtId="4" fontId="10" fillId="3" borderId="1" xfId="25" applyNumberFormat="1" applyFont="1" applyFill="1" applyBorder="1" applyAlignment="1">
      <alignment horizontal="right" vertical="center"/>
    </xf>
    <xf numFmtId="4" fontId="40" fillId="3" borderId="26" xfId="25" applyNumberFormat="1" applyFont="1" applyFill="1" applyBorder="1" applyAlignment="1">
      <alignment horizontal="right" vertical="center"/>
    </xf>
    <xf numFmtId="49" fontId="10" fillId="3" borderId="1" xfId="170" applyNumberFormat="1" applyFill="1" applyBorder="1" applyAlignment="1">
      <alignment horizontal="center" vertical="center"/>
    </xf>
    <xf numFmtId="0" fontId="10" fillId="0" borderId="0" xfId="170" applyAlignment="1">
      <alignment horizontal="center" vertical="center"/>
    </xf>
    <xf numFmtId="0" fontId="39" fillId="3" borderId="1" xfId="1267" applyFill="1" applyBorder="1" applyAlignment="1">
      <alignment wrapText="1"/>
    </xf>
    <xf numFmtId="0" fontId="10" fillId="0" borderId="0" xfId="0" applyFont="1" applyAlignment="1">
      <alignment vertical="center"/>
    </xf>
    <xf numFmtId="4" fontId="12" fillId="3" borderId="17" xfId="0" applyNumberFormat="1" applyFont="1" applyFill="1" applyBorder="1" applyAlignment="1">
      <alignment horizontal="right" vertical="center"/>
    </xf>
    <xf numFmtId="2" fontId="39" fillId="3" borderId="1" xfId="1269" applyNumberFormat="1" applyFill="1" applyBorder="1" applyAlignment="1">
      <alignment horizontal="right"/>
    </xf>
    <xf numFmtId="2" fontId="12" fillId="4" borderId="18" xfId="25" applyNumberFormat="1" applyFont="1" applyFill="1" applyBorder="1" applyAlignment="1">
      <alignment horizontal="right" vertical="center" wrapText="1"/>
    </xf>
    <xf numFmtId="4" fontId="12" fillId="4" borderId="18" xfId="25" applyNumberFormat="1" applyFont="1" applyFill="1" applyBorder="1" applyAlignment="1">
      <alignment horizontal="center" vertical="center" wrapText="1"/>
    </xf>
    <xf numFmtId="4" fontId="12" fillId="4" borderId="27" xfId="25" applyNumberFormat="1" applyFont="1" applyFill="1" applyBorder="1" applyAlignment="1">
      <alignment horizontal="center" vertical="center" wrapText="1"/>
    </xf>
    <xf numFmtId="164" fontId="12" fillId="0" borderId="0" xfId="29" applyFont="1" applyFill="1" applyBorder="1" applyAlignment="1">
      <alignment vertical="center"/>
    </xf>
    <xf numFmtId="164" fontId="41" fillId="0" borderId="0" xfId="29" applyFont="1" applyFill="1" applyBorder="1" applyAlignment="1">
      <alignment vertical="center"/>
    </xf>
    <xf numFmtId="4" fontId="10" fillId="0" borderId="0" xfId="173" applyNumberFormat="1" applyFont="1" applyBorder="1" applyAlignment="1">
      <alignment horizontal="right" vertical="center"/>
    </xf>
    <xf numFmtId="2" fontId="10" fillId="0" borderId="0" xfId="25" applyNumberFormat="1" applyFont="1" applyFill="1" applyBorder="1" applyAlignment="1">
      <alignment horizontal="right" vertical="center"/>
    </xf>
    <xf numFmtId="4" fontId="10" fillId="0" borderId="0" xfId="25" applyNumberFormat="1" applyFont="1" applyFill="1" applyBorder="1" applyAlignment="1">
      <alignment vertical="center"/>
    </xf>
    <xf numFmtId="4" fontId="10" fillId="0" borderId="8" xfId="25" applyNumberFormat="1" applyFont="1" applyFill="1" applyBorder="1" applyAlignment="1">
      <alignment vertical="center"/>
    </xf>
    <xf numFmtId="4" fontId="10" fillId="0" borderId="0" xfId="29" applyNumberFormat="1" applyFont="1" applyFill="1" applyBorder="1" applyAlignment="1">
      <alignment vertical="center"/>
    </xf>
    <xf numFmtId="4" fontId="12" fillId="0" borderId="0" xfId="25" applyNumberFormat="1" applyFont="1" applyFill="1" applyBorder="1" applyAlignment="1">
      <alignment horizontal="right" vertical="center" wrapText="1"/>
    </xf>
    <xf numFmtId="4" fontId="10" fillId="0" borderId="8" xfId="25" applyNumberFormat="1" applyFont="1" applyBorder="1" applyAlignment="1">
      <alignment horizontal="right" vertical="center"/>
    </xf>
    <xf numFmtId="164" fontId="10" fillId="0" borderId="0" xfId="29" applyFont="1" applyFill="1" applyBorder="1" applyAlignment="1">
      <alignment vertical="center"/>
    </xf>
    <xf numFmtId="164" fontId="12" fillId="0" borderId="9" xfId="29" applyFont="1" applyFill="1" applyBorder="1" applyAlignment="1">
      <alignment vertical="center"/>
    </xf>
    <xf numFmtId="4" fontId="12" fillId="0" borderId="12" xfId="30" applyNumberFormat="1" applyFont="1" applyFill="1" applyBorder="1" applyAlignment="1">
      <alignment horizontal="center" vertical="center"/>
    </xf>
    <xf numFmtId="0" fontId="11" fillId="0" borderId="12" xfId="0" applyFont="1" applyBorder="1" applyAlignment="1">
      <alignment vertical="center"/>
    </xf>
    <xf numFmtId="0" fontId="11" fillId="0" borderId="38" xfId="0" applyFont="1" applyBorder="1" applyAlignment="1">
      <alignment vertical="center"/>
    </xf>
    <xf numFmtId="0" fontId="40" fillId="3" borderId="33" xfId="170" applyFont="1" applyFill="1" applyBorder="1" applyAlignment="1">
      <alignment horizontal="center" vertical="center"/>
    </xf>
    <xf numFmtId="4" fontId="12" fillId="3" borderId="19" xfId="0" applyNumberFormat="1" applyFont="1" applyFill="1" applyBorder="1" applyAlignment="1">
      <alignment horizontal="right" vertical="center"/>
    </xf>
    <xf numFmtId="2" fontId="39" fillId="3" borderId="2" xfId="1269" applyNumberFormat="1" applyFill="1" applyBorder="1" applyAlignment="1">
      <alignment horizontal="right"/>
    </xf>
    <xf numFmtId="4" fontId="10" fillId="3" borderId="2" xfId="25" applyNumberFormat="1" applyFont="1" applyFill="1" applyBorder="1" applyAlignment="1">
      <alignment horizontal="right" vertical="center"/>
    </xf>
    <xf numFmtId="4" fontId="12" fillId="3" borderId="29" xfId="25" applyNumberFormat="1" applyFont="1" applyFill="1" applyBorder="1" applyAlignment="1">
      <alignment horizontal="right" vertical="center"/>
    </xf>
    <xf numFmtId="4" fontId="12" fillId="3" borderId="0" xfId="0" applyNumberFormat="1" applyFont="1" applyFill="1" applyBorder="1" applyAlignment="1">
      <alignment horizontal="right" vertical="center"/>
    </xf>
    <xf numFmtId="4" fontId="10" fillId="3" borderId="17" xfId="0" applyNumberFormat="1" applyFont="1" applyFill="1" applyBorder="1" applyAlignment="1">
      <alignment horizontal="right" vertical="center"/>
    </xf>
    <xf numFmtId="0" fontId="40" fillId="3" borderId="1" xfId="170" applyFont="1" applyFill="1" applyBorder="1" applyAlignment="1">
      <alignment horizontal="center" vertical="center"/>
    </xf>
    <xf numFmtId="4" fontId="12" fillId="3" borderId="1" xfId="0" applyNumberFormat="1" applyFont="1" applyFill="1" applyBorder="1" applyAlignment="1">
      <alignment horizontal="right" vertical="center"/>
    </xf>
    <xf numFmtId="0" fontId="12" fillId="2" borderId="3" xfId="170" applyFont="1" applyFill="1" applyBorder="1" applyAlignment="1">
      <alignment horizontal="center"/>
    </xf>
    <xf numFmtId="4" fontId="12" fillId="2" borderId="3" xfId="173" applyNumberFormat="1" applyFont="1" applyFill="1" applyBorder="1" applyAlignment="1">
      <alignment vertical="center"/>
    </xf>
    <xf numFmtId="2" fontId="12" fillId="2" borderId="3" xfId="25" applyNumberFormat="1" applyFont="1" applyFill="1" applyBorder="1" applyAlignment="1">
      <alignment horizontal="right" vertical="center"/>
    </xf>
    <xf numFmtId="4" fontId="12" fillId="2" borderId="3" xfId="25" applyNumberFormat="1" applyFont="1" applyFill="1" applyBorder="1" applyAlignment="1">
      <alignment horizontal="right" vertical="center"/>
    </xf>
    <xf numFmtId="4" fontId="12" fillId="2" borderId="32" xfId="25" applyNumberFormat="1" applyFont="1" applyFill="1" applyBorder="1" applyAlignment="1">
      <alignment vertical="center"/>
    </xf>
    <xf numFmtId="4" fontId="10" fillId="3" borderId="1" xfId="173" applyNumberFormat="1" applyFont="1" applyFill="1" applyBorder="1" applyAlignment="1">
      <alignment vertical="center"/>
    </xf>
    <xf numFmtId="2" fontId="10" fillId="3" borderId="1" xfId="25" applyNumberFormat="1" applyFont="1" applyFill="1" applyBorder="1" applyAlignment="1">
      <alignment horizontal="right" vertical="center"/>
    </xf>
    <xf numFmtId="0" fontId="40" fillId="3" borderId="7" xfId="170" applyFont="1" applyFill="1" applyBorder="1" applyAlignment="1">
      <alignment horizontal="center" vertical="center"/>
    </xf>
    <xf numFmtId="2" fontId="39" fillId="3" borderId="4" xfId="1269" applyNumberFormat="1" applyFill="1" applyBorder="1" applyAlignment="1">
      <alignment horizontal="right"/>
    </xf>
    <xf numFmtId="4" fontId="10" fillId="3" borderId="4" xfId="25" applyNumberFormat="1" applyFont="1" applyFill="1" applyBorder="1" applyAlignment="1">
      <alignment horizontal="right" vertical="center"/>
    </xf>
    <xf numFmtId="4" fontId="12" fillId="3" borderId="43" xfId="25" applyNumberFormat="1" applyFont="1" applyFill="1" applyBorder="1" applyAlignment="1">
      <alignment horizontal="right" vertical="center"/>
    </xf>
    <xf numFmtId="0" fontId="12" fillId="2" borderId="1" xfId="170" applyFont="1" applyFill="1" applyBorder="1" applyAlignment="1">
      <alignment horizontal="center"/>
    </xf>
    <xf numFmtId="4" fontId="12" fillId="2" borderId="1" xfId="173" applyNumberFormat="1" applyFont="1" applyFill="1" applyBorder="1" applyAlignment="1">
      <alignment vertical="center"/>
    </xf>
    <xf numFmtId="2" fontId="12" fillId="2" borderId="1" xfId="25" applyNumberFormat="1" applyFont="1" applyFill="1" applyBorder="1" applyAlignment="1">
      <alignment horizontal="right" vertical="center"/>
    </xf>
    <xf numFmtId="4" fontId="12" fillId="2" borderId="1" xfId="25" applyNumberFormat="1" applyFont="1" applyFill="1" applyBorder="1" applyAlignment="1">
      <alignment horizontal="right" vertical="center"/>
    </xf>
    <xf numFmtId="0" fontId="39" fillId="3" borderId="1" xfId="1266" applyFill="1" applyBorder="1" applyAlignment="1">
      <alignment horizontal="center" vertical="center"/>
    </xf>
    <xf numFmtId="2" fontId="39" fillId="3" borderId="1" xfId="1269" applyNumberFormat="1" applyFill="1" applyBorder="1" applyAlignment="1">
      <alignment horizontal="right" vertical="center"/>
    </xf>
    <xf numFmtId="4" fontId="10" fillId="3" borderId="26" xfId="25" applyNumberFormat="1" applyFont="1" applyFill="1" applyBorder="1" applyAlignment="1">
      <alignment horizontal="right" vertical="center"/>
    </xf>
    <xf numFmtId="0" fontId="40" fillId="3" borderId="17" xfId="170" applyFont="1" applyFill="1" applyBorder="1" applyAlignment="1">
      <alignment horizontal="center" vertical="center" wrapText="1"/>
    </xf>
    <xf numFmtId="0" fontId="40" fillId="3" borderId="1" xfId="170" applyFont="1" applyFill="1" applyBorder="1" applyAlignment="1">
      <alignment wrapText="1"/>
    </xf>
    <xf numFmtId="0" fontId="39" fillId="3" borderId="1" xfId="1276" applyFill="1" applyBorder="1" applyAlignment="1">
      <alignment horizontal="center" vertical="center"/>
    </xf>
    <xf numFmtId="4" fontId="39" fillId="3" borderId="1" xfId="1278" applyNumberFormat="1" applyFill="1" applyBorder="1" applyAlignment="1">
      <alignment horizontal="right" vertical="center"/>
    </xf>
    <xf numFmtId="2" fontId="39" fillId="3" borderId="1" xfId="1279" applyNumberFormat="1" applyFill="1" applyBorder="1" applyAlignment="1">
      <alignment horizontal="right" vertical="center"/>
    </xf>
    <xf numFmtId="4" fontId="12" fillId="3" borderId="39" xfId="0" applyNumberFormat="1" applyFont="1" applyFill="1" applyBorder="1" applyAlignment="1">
      <alignment horizontal="right" vertical="center"/>
    </xf>
    <xf numFmtId="0" fontId="40" fillId="3" borderId="1" xfId="170" applyFont="1" applyFill="1" applyBorder="1" applyAlignment="1">
      <alignment horizontal="left" vertical="center" wrapText="1"/>
    </xf>
    <xf numFmtId="2" fontId="40" fillId="3" borderId="1" xfId="170" applyNumberFormat="1" applyFont="1" applyFill="1" applyBorder="1" applyAlignment="1">
      <alignment horizontal="center" vertical="center"/>
    </xf>
    <xf numFmtId="2" fontId="40" fillId="3" borderId="1" xfId="170" applyNumberFormat="1" applyFont="1" applyFill="1" applyBorder="1" applyAlignment="1">
      <alignment horizontal="right" vertical="center"/>
    </xf>
    <xf numFmtId="0" fontId="40" fillId="3" borderId="1" xfId="170" applyFont="1" applyFill="1" applyBorder="1" applyAlignment="1">
      <alignment horizontal="right" vertical="center"/>
    </xf>
    <xf numFmtId="0" fontId="39" fillId="3" borderId="17" xfId="1276" applyFill="1" applyBorder="1" applyAlignment="1">
      <alignment horizontal="center" vertical="center"/>
    </xf>
    <xf numFmtId="0" fontId="39" fillId="3" borderId="17" xfId="1277" applyFill="1" applyBorder="1" applyAlignment="1">
      <alignment wrapText="1"/>
    </xf>
    <xf numFmtId="49" fontId="10" fillId="3" borderId="17" xfId="170" applyNumberFormat="1" applyFill="1" applyBorder="1" applyAlignment="1">
      <alignment horizontal="center" vertical="center"/>
    </xf>
    <xf numFmtId="2" fontId="39" fillId="3" borderId="17" xfId="1279" applyNumberFormat="1" applyFill="1" applyBorder="1" applyAlignment="1">
      <alignment horizontal="right" vertical="center"/>
    </xf>
    <xf numFmtId="4" fontId="10" fillId="3" borderId="17" xfId="25" applyNumberFormat="1" applyFont="1" applyFill="1" applyBorder="1" applyAlignment="1">
      <alignment horizontal="right" vertical="center"/>
    </xf>
    <xf numFmtId="4" fontId="40" fillId="3" borderId="42" xfId="25" applyNumberFormat="1" applyFont="1" applyFill="1" applyBorder="1" applyAlignment="1">
      <alignment horizontal="right" vertical="center"/>
    </xf>
    <xf numFmtId="0" fontId="42" fillId="4" borderId="31" xfId="170" applyFont="1" applyFill="1" applyBorder="1" applyAlignment="1">
      <alignment horizontal="center" vertical="center"/>
    </xf>
    <xf numFmtId="0" fontId="39" fillId="4" borderId="3" xfId="1266" applyFill="1" applyBorder="1" applyAlignment="1">
      <alignment horizontal="center" vertical="center"/>
    </xf>
    <xf numFmtId="0" fontId="40" fillId="4" borderId="3" xfId="170" applyFont="1" applyFill="1" applyBorder="1" applyAlignment="1">
      <alignment horizontal="center" vertical="center" wrapText="1"/>
    </xf>
    <xf numFmtId="0" fontId="12" fillId="4" borderId="3" xfId="170" applyFont="1" applyFill="1" applyBorder="1" applyAlignment="1">
      <alignment vertical="center" wrapText="1"/>
    </xf>
    <xf numFmtId="0" fontId="10" fillId="4" borderId="4" xfId="170" applyFill="1" applyBorder="1" applyAlignment="1">
      <alignment horizontal="center" vertical="center"/>
    </xf>
    <xf numFmtId="4" fontId="12" fillId="4" borderId="3" xfId="0" applyNumberFormat="1" applyFont="1" applyFill="1" applyBorder="1" applyAlignment="1">
      <alignment horizontal="right" vertical="center"/>
    </xf>
    <xf numFmtId="2" fontId="39" fillId="4" borderId="3" xfId="1269" applyNumberFormat="1" applyFill="1" applyBorder="1" applyAlignment="1">
      <alignment horizontal="right"/>
    </xf>
    <xf numFmtId="4" fontId="10" fillId="4" borderId="3" xfId="25" applyNumberFormat="1" applyFont="1" applyFill="1" applyBorder="1" applyAlignment="1">
      <alignment horizontal="right" vertical="center"/>
    </xf>
    <xf numFmtId="4" fontId="12" fillId="4" borderId="32" xfId="25" applyNumberFormat="1" applyFont="1" applyFill="1" applyBorder="1" applyAlignment="1">
      <alignment horizontal="right" vertical="center"/>
    </xf>
    <xf numFmtId="0" fontId="39" fillId="3" borderId="1" xfId="1277" applyFill="1" applyBorder="1" applyAlignment="1">
      <alignment wrapText="1"/>
    </xf>
    <xf numFmtId="49" fontId="12" fillId="4" borderId="9" xfId="0" applyNumberFormat="1" applyFont="1" applyFill="1" applyBorder="1" applyAlignment="1">
      <alignment vertical="center"/>
    </xf>
    <xf numFmtId="49" fontId="12" fillId="4" borderId="10" xfId="0" applyNumberFormat="1" applyFont="1" applyFill="1" applyBorder="1" applyAlignment="1">
      <alignment vertical="center"/>
    </xf>
    <xf numFmtId="0" fontId="10" fillId="4" borderId="10" xfId="0" applyFont="1" applyFill="1" applyBorder="1" applyAlignment="1">
      <alignment vertical="center"/>
    </xf>
    <xf numFmtId="4" fontId="10" fillId="4" borderId="10" xfId="173" applyNumberFormat="1" applyFont="1" applyFill="1" applyBorder="1" applyAlignment="1">
      <alignment horizontal="right" vertical="center"/>
    </xf>
    <xf numFmtId="179" fontId="12" fillId="4" borderId="44" xfId="0" applyNumberFormat="1" applyFont="1" applyFill="1" applyBorder="1" applyAlignment="1">
      <alignment horizontal="right" vertical="center" wrapText="1"/>
    </xf>
    <xf numFmtId="4" fontId="12" fillId="4" borderId="44" xfId="0" applyNumberFormat="1" applyFont="1" applyFill="1" applyBorder="1" applyAlignment="1">
      <alignment horizontal="right" vertical="center" wrapText="1"/>
    </xf>
    <xf numFmtId="4" fontId="12" fillId="4" borderId="45" xfId="25" applyNumberFormat="1" applyFont="1" applyFill="1" applyBorder="1" applyAlignment="1">
      <alignment horizontal="right" vertical="center"/>
    </xf>
    <xf numFmtId="0" fontId="39" fillId="3" borderId="19" xfId="1266" applyFill="1" applyBorder="1" applyAlignment="1">
      <alignment horizontal="center" vertical="center"/>
    </xf>
    <xf numFmtId="0" fontId="39" fillId="3" borderId="19" xfId="1267" applyFill="1" applyBorder="1" applyAlignment="1">
      <alignment wrapText="1"/>
    </xf>
    <xf numFmtId="0" fontId="39" fillId="3" borderId="1" xfId="1277" applyFill="1" applyBorder="1" applyAlignment="1">
      <alignment vertical="center" wrapText="1"/>
    </xf>
    <xf numFmtId="0" fontId="40" fillId="3" borderId="0" xfId="170" applyFont="1" applyFill="1" applyBorder="1" applyAlignment="1">
      <alignment horizontal="center" vertical="center"/>
    </xf>
    <xf numFmtId="2" fontId="39" fillId="3" borderId="0" xfId="1269" applyNumberFormat="1" applyFill="1" applyBorder="1" applyAlignment="1">
      <alignment horizontal="right"/>
    </xf>
    <xf numFmtId="4" fontId="10" fillId="3" borderId="0" xfId="25" applyNumberFormat="1" applyFont="1" applyFill="1" applyBorder="1" applyAlignment="1">
      <alignment horizontal="right" vertical="center"/>
    </xf>
    <xf numFmtId="0" fontId="11" fillId="3" borderId="17" xfId="0" applyFont="1" applyFill="1" applyBorder="1" applyAlignment="1">
      <alignment vertical="center"/>
    </xf>
    <xf numFmtId="0" fontId="39" fillId="3" borderId="17" xfId="1277" applyNumberFormat="1" applyFont="1" applyFill="1" applyBorder="1" applyAlignment="1">
      <alignment horizontal="left" vertical="center" wrapText="1"/>
    </xf>
    <xf numFmtId="49" fontId="10" fillId="3" borderId="17" xfId="170" applyNumberFormat="1" applyFont="1" applyFill="1" applyBorder="1" applyAlignment="1">
      <alignment horizontal="center" vertical="center"/>
    </xf>
    <xf numFmtId="4" fontId="39" fillId="3" borderId="17" xfId="1278" applyNumberFormat="1" applyFont="1" applyFill="1" applyBorder="1" applyAlignment="1">
      <alignment horizontal="right" vertical="center"/>
    </xf>
    <xf numFmtId="0" fontId="39" fillId="3" borderId="17" xfId="1267" applyNumberFormat="1" applyFont="1" applyFill="1" applyBorder="1" applyAlignment="1">
      <alignment vertical="top" wrapText="1"/>
    </xf>
    <xf numFmtId="0" fontId="40" fillId="3" borderId="19" xfId="170" applyFont="1" applyFill="1" applyBorder="1" applyAlignment="1">
      <alignment horizontal="center" vertical="center" wrapText="1"/>
    </xf>
    <xf numFmtId="0" fontId="10" fillId="3" borderId="19" xfId="170" applyFill="1" applyBorder="1" applyAlignment="1">
      <alignment horizontal="center" vertical="center"/>
    </xf>
    <xf numFmtId="4" fontId="12" fillId="3" borderId="20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0" fillId="0" borderId="17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center" vertical="center"/>
    </xf>
    <xf numFmtId="4" fontId="11" fillId="0" borderId="17" xfId="30" applyNumberFormat="1" applyFont="1" applyBorder="1" applyAlignment="1">
      <alignment horizontal="right" vertical="center"/>
    </xf>
    <xf numFmtId="164" fontId="11" fillId="0" borderId="17" xfId="30" applyFont="1" applyBorder="1" applyAlignment="1">
      <alignment horizontal="right" vertical="center"/>
    </xf>
    <xf numFmtId="0" fontId="39" fillId="3" borderId="1" xfId="1267" applyFill="1" applyBorder="1" applyAlignment="1">
      <alignment vertical="top" wrapText="1"/>
    </xf>
    <xf numFmtId="0" fontId="11" fillId="0" borderId="8" xfId="0" applyFont="1" applyBorder="1" applyAlignment="1">
      <alignment vertical="center"/>
    </xf>
    <xf numFmtId="4" fontId="11" fillId="0" borderId="0" xfId="0" applyNumberFormat="1" applyFont="1" applyBorder="1" applyAlignment="1">
      <alignment vertical="center"/>
    </xf>
    <xf numFmtId="4" fontId="12" fillId="3" borderId="26" xfId="25" applyNumberFormat="1" applyFont="1" applyFill="1" applyBorder="1" applyAlignment="1">
      <alignment horizontal="right" vertical="center"/>
    </xf>
    <xf numFmtId="4" fontId="12" fillId="3" borderId="8" xfId="25" applyNumberFormat="1" applyFont="1" applyFill="1" applyBorder="1" applyAlignment="1">
      <alignment horizontal="right" vertical="center"/>
    </xf>
    <xf numFmtId="0" fontId="11" fillId="3" borderId="42" xfId="0" applyFont="1" applyFill="1" applyBorder="1" applyAlignment="1">
      <alignment vertical="center"/>
    </xf>
    <xf numFmtId="0" fontId="39" fillId="3" borderId="0" xfId="1266" applyFill="1" applyBorder="1" applyAlignment="1">
      <alignment horizontal="center" vertical="center"/>
    </xf>
    <xf numFmtId="0" fontId="40" fillId="3" borderId="0" xfId="170" applyFont="1" applyFill="1" applyBorder="1" applyAlignment="1">
      <alignment horizontal="center" vertical="center" wrapText="1"/>
    </xf>
    <xf numFmtId="0" fontId="39" fillId="3" borderId="0" xfId="1267" applyFill="1" applyBorder="1" applyAlignment="1">
      <alignment wrapText="1"/>
    </xf>
    <xf numFmtId="0" fontId="10" fillId="3" borderId="0" xfId="170" applyFill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164" fontId="11" fillId="0" borderId="42" xfId="30" applyFont="1" applyBorder="1" applyAlignment="1">
      <alignment horizontal="right" vertical="center"/>
    </xf>
    <xf numFmtId="0" fontId="40" fillId="3" borderId="1" xfId="170" applyFont="1" applyFill="1" applyBorder="1" applyAlignment="1">
      <alignment horizontal="center" vertical="center"/>
    </xf>
    <xf numFmtId="0" fontId="12" fillId="2" borderId="1" xfId="170" applyFont="1" applyFill="1" applyBorder="1" applyAlignment="1">
      <alignment horizontal="center" vertical="center"/>
    </xf>
    <xf numFmtId="4" fontId="12" fillId="2" borderId="1" xfId="25" applyNumberFormat="1" applyFont="1" applyFill="1" applyBorder="1" applyAlignment="1">
      <alignment vertical="center"/>
    </xf>
    <xf numFmtId="0" fontId="40" fillId="3" borderId="33" xfId="170" applyFont="1" applyFill="1" applyBorder="1" applyAlignment="1">
      <alignment horizontal="center" vertical="center"/>
    </xf>
    <xf numFmtId="0" fontId="40" fillId="3" borderId="19" xfId="170" applyFont="1" applyFill="1" applyBorder="1" applyAlignment="1">
      <alignment horizontal="center" vertical="center"/>
    </xf>
    <xf numFmtId="178" fontId="12" fillId="0" borderId="0" xfId="170" applyNumberFormat="1" applyFont="1" applyBorder="1" applyAlignment="1">
      <alignment horizontal="center" vertical="center"/>
    </xf>
    <xf numFmtId="178" fontId="12" fillId="0" borderId="8" xfId="170" applyNumberFormat="1" applyFont="1" applyBorder="1" applyAlignment="1">
      <alignment horizontal="center" vertical="center"/>
    </xf>
    <xf numFmtId="0" fontId="16" fillId="0" borderId="13" xfId="11" applyFont="1" applyFill="1" applyBorder="1" applyAlignment="1">
      <alignment horizontal="center" vertical="center" wrapText="1"/>
    </xf>
    <xf numFmtId="0" fontId="16" fillId="0" borderId="14" xfId="11" applyFont="1" applyFill="1" applyBorder="1" applyAlignment="1">
      <alignment horizontal="center" vertical="center" wrapText="1"/>
    </xf>
    <xf numFmtId="0" fontId="16" fillId="0" borderId="15" xfId="11" applyFont="1" applyFill="1" applyBorder="1" applyAlignment="1">
      <alignment horizontal="center" vertical="center" wrapText="1"/>
    </xf>
    <xf numFmtId="0" fontId="16" fillId="0" borderId="7" xfId="11" applyFont="1" applyFill="1" applyBorder="1" applyAlignment="1">
      <alignment horizontal="center" vertical="center" wrapText="1"/>
    </xf>
    <xf numFmtId="0" fontId="16" fillId="0" borderId="0" xfId="11" applyFont="1" applyFill="1" applyBorder="1" applyAlignment="1">
      <alignment horizontal="center" vertical="center" wrapText="1"/>
    </xf>
    <xf numFmtId="0" fontId="16" fillId="0" borderId="8" xfId="11" applyFont="1" applyFill="1" applyBorder="1" applyAlignment="1">
      <alignment horizontal="center" vertical="center" wrapText="1"/>
    </xf>
    <xf numFmtId="0" fontId="16" fillId="0" borderId="9" xfId="11" applyFont="1" applyFill="1" applyBorder="1" applyAlignment="1">
      <alignment horizontal="center" vertical="center" wrapText="1"/>
    </xf>
    <xf numFmtId="0" fontId="16" fillId="0" borderId="10" xfId="11" applyFont="1" applyFill="1" applyBorder="1" applyAlignment="1">
      <alignment horizontal="center" vertical="center" wrapText="1"/>
    </xf>
    <xf numFmtId="0" fontId="16" fillId="0" borderId="11" xfId="11" applyFont="1" applyFill="1" applyBorder="1" applyAlignment="1">
      <alignment horizontal="center" vertical="center" wrapText="1"/>
    </xf>
    <xf numFmtId="0" fontId="40" fillId="3" borderId="25" xfId="170" applyFont="1" applyFill="1" applyBorder="1" applyAlignment="1">
      <alignment horizontal="center" vertical="center"/>
    </xf>
    <xf numFmtId="0" fontId="40" fillId="3" borderId="1" xfId="170" applyFont="1" applyFill="1" applyBorder="1" applyAlignment="1">
      <alignment horizontal="center" vertical="center"/>
    </xf>
    <xf numFmtId="164" fontId="12" fillId="0" borderId="7" xfId="29" applyFont="1" applyFill="1" applyBorder="1" applyAlignment="1">
      <alignment horizontal="left" vertical="center"/>
    </xf>
    <xf numFmtId="164" fontId="12" fillId="0" borderId="0" xfId="29" applyFont="1" applyFill="1" applyBorder="1" applyAlignment="1">
      <alignment horizontal="left" vertical="center"/>
    </xf>
    <xf numFmtId="0" fontId="10" fillId="0" borderId="30" xfId="170" applyBorder="1" applyAlignment="1">
      <alignment horizontal="center" vertical="center"/>
    </xf>
    <xf numFmtId="0" fontId="10" fillId="0" borderId="31" xfId="170" applyBorder="1" applyAlignment="1">
      <alignment horizontal="center" vertical="center"/>
    </xf>
    <xf numFmtId="164" fontId="0" fillId="5" borderId="2" xfId="175" applyNumberFormat="1" applyFont="1" applyFill="1" applyBorder="1" applyAlignment="1">
      <alignment horizontal="center" vertical="center"/>
    </xf>
    <xf numFmtId="164" fontId="0" fillId="5" borderId="3" xfId="175" applyNumberFormat="1" applyFont="1" applyFill="1" applyBorder="1" applyAlignment="1">
      <alignment horizontal="center" vertical="center"/>
    </xf>
    <xf numFmtId="49" fontId="10" fillId="0" borderId="2" xfId="170" applyNumberFormat="1" applyBorder="1" applyAlignment="1">
      <alignment horizontal="left" vertical="center"/>
    </xf>
    <xf numFmtId="49" fontId="10" fillId="0" borderId="3" xfId="170" applyNumberFormat="1" applyBorder="1" applyAlignment="1">
      <alignment horizontal="left" vertical="center"/>
    </xf>
    <xf numFmtId="0" fontId="0" fillId="0" borderId="0" xfId="0" applyBorder="1" applyAlignment="1">
      <alignment horizontal="center"/>
    </xf>
    <xf numFmtId="0" fontId="12" fillId="5" borderId="37" xfId="170" applyFont="1" applyFill="1" applyBorder="1" applyAlignment="1">
      <alignment horizontal="center" vertical="center"/>
    </xf>
    <xf numFmtId="0" fontId="12" fillId="5" borderId="40" xfId="170" applyFont="1" applyFill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9" fontId="10" fillId="0" borderId="2" xfId="170" applyNumberFormat="1" applyBorder="1" applyAlignment="1">
      <alignment horizontal="left" vertical="center" wrapText="1"/>
    </xf>
    <xf numFmtId="49" fontId="10" fillId="0" borderId="3" xfId="170" applyNumberFormat="1" applyBorder="1" applyAlignment="1">
      <alignment horizontal="left" vertical="center" wrapText="1"/>
    </xf>
    <xf numFmtId="0" fontId="16" fillId="0" borderId="13" xfId="170" applyFont="1" applyBorder="1" applyAlignment="1">
      <alignment horizontal="center" vertical="center" wrapText="1"/>
    </xf>
    <xf numFmtId="0" fontId="16" fillId="0" borderId="14" xfId="170" applyFont="1" applyBorder="1" applyAlignment="1">
      <alignment horizontal="center" vertical="center" wrapText="1"/>
    </xf>
    <xf numFmtId="0" fontId="16" fillId="0" borderId="15" xfId="170" applyFont="1" applyBorder="1" applyAlignment="1">
      <alignment horizontal="center" vertical="center" wrapText="1"/>
    </xf>
    <xf numFmtId="0" fontId="16" fillId="0" borderId="7" xfId="170" applyFont="1" applyBorder="1" applyAlignment="1">
      <alignment horizontal="center" vertical="center" wrapText="1"/>
    </xf>
    <xf numFmtId="0" fontId="16" fillId="0" borderId="0" xfId="170" applyFont="1" applyBorder="1" applyAlignment="1">
      <alignment horizontal="center" vertical="center" wrapText="1"/>
    </xf>
    <xf numFmtId="0" fontId="16" fillId="0" borderId="8" xfId="170" applyFont="1" applyBorder="1" applyAlignment="1">
      <alignment horizontal="center" vertical="center" wrapText="1"/>
    </xf>
    <xf numFmtId="0" fontId="16" fillId="0" borderId="22" xfId="170" applyFont="1" applyBorder="1" applyAlignment="1">
      <alignment horizontal="center" vertical="center" wrapText="1"/>
    </xf>
    <xf numFmtId="0" fontId="16" fillId="0" borderId="21" xfId="170" applyFont="1" applyBorder="1" applyAlignment="1">
      <alignment horizontal="center" vertical="center" wrapText="1"/>
    </xf>
    <xf numFmtId="0" fontId="16" fillId="0" borderId="23" xfId="170" applyFont="1" applyBorder="1" applyAlignment="1">
      <alignment horizontal="center" vertical="center" wrapText="1"/>
    </xf>
    <xf numFmtId="49" fontId="10" fillId="0" borderId="41" xfId="170" applyNumberFormat="1" applyBorder="1" applyAlignment="1">
      <alignment horizontal="left" vertical="center"/>
    </xf>
    <xf numFmtId="164" fontId="12" fillId="0" borderId="33" xfId="29" applyFont="1" applyFill="1" applyBorder="1" applyAlignment="1">
      <alignment horizontal="center" vertical="center" wrapText="1"/>
    </xf>
    <xf numFmtId="164" fontId="12" fillId="0" borderId="19" xfId="29" applyFont="1" applyFill="1" applyBorder="1" applyAlignment="1">
      <alignment horizontal="center" vertical="center" wrapText="1"/>
    </xf>
    <xf numFmtId="164" fontId="12" fillId="0" borderId="46" xfId="29" applyFont="1" applyFill="1" applyBorder="1" applyAlignment="1">
      <alignment horizontal="center" vertical="center" wrapText="1"/>
    </xf>
    <xf numFmtId="164" fontId="12" fillId="0" borderId="0" xfId="175" applyFont="1" applyBorder="1" applyAlignment="1">
      <alignment horizontal="center" vertical="center"/>
    </xf>
    <xf numFmtId="0" fontId="12" fillId="0" borderId="13" xfId="170" applyFont="1" applyBorder="1" applyAlignment="1">
      <alignment horizontal="center" vertical="center"/>
    </xf>
    <xf numFmtId="0" fontId="12" fillId="0" borderId="14" xfId="170" applyFont="1" applyBorder="1" applyAlignment="1">
      <alignment horizontal="center" vertical="center"/>
    </xf>
    <xf numFmtId="0" fontId="12" fillId="0" borderId="15" xfId="170" applyFont="1" applyBorder="1" applyAlignment="1">
      <alignment horizontal="center" vertical="center"/>
    </xf>
  </cellXfs>
  <cellStyles count="2088">
    <cellStyle name="_x000d__x000a_JournalTemplate=C:\COMFO\CTALK\JOURSTD.TPL_x000d__x000a_LbStateAddress=3 3 0 251 1 89 2 311_x000d__x000a_LbStateJou" xfId="78" xr:uid="{00000000-0005-0000-0000-000000000000}"/>
    <cellStyle name="20% - Ênfase1 100" xfId="1" xr:uid="{00000000-0005-0000-0000-000001000000}"/>
    <cellStyle name="60% - Ênfase6 37" xfId="2" xr:uid="{00000000-0005-0000-0000-000002000000}"/>
    <cellStyle name="Comma0" xfId="79" xr:uid="{00000000-0005-0000-0000-000003000000}"/>
    <cellStyle name="CORES" xfId="80" xr:uid="{00000000-0005-0000-0000-000004000000}"/>
    <cellStyle name="Currency0" xfId="81" xr:uid="{00000000-0005-0000-0000-000005000000}"/>
    <cellStyle name="Data" xfId="82" xr:uid="{00000000-0005-0000-0000-000006000000}"/>
    <cellStyle name="Date" xfId="83" xr:uid="{00000000-0005-0000-0000-000007000000}"/>
    <cellStyle name="Excel Built-in Excel Built-in Excel Built-in Excel Built-in Excel Built-in Excel Built-in Excel Built-in Excel Built-in Separador de milhares 4" xfId="3" xr:uid="{00000000-0005-0000-0000-000008000000}"/>
    <cellStyle name="Excel Built-in Excel Built-in Excel Built-in Excel Built-in Excel Built-in Excel Built-in Excel Built-in Separador de milhares 4" xfId="4" xr:uid="{00000000-0005-0000-0000-000009000000}"/>
    <cellStyle name="Excel Built-in Normal" xfId="5" xr:uid="{00000000-0005-0000-0000-00000A000000}"/>
    <cellStyle name="Excel Built-in Normal 1" xfId="6" xr:uid="{00000000-0005-0000-0000-00000B000000}"/>
    <cellStyle name="Excel Built-in Normal 2" xfId="7" xr:uid="{00000000-0005-0000-0000-00000C000000}"/>
    <cellStyle name="Excel Built-in Normal 3" xfId="84" xr:uid="{00000000-0005-0000-0000-00000D000000}"/>
    <cellStyle name="Excel_BuiltIn_Comma" xfId="8" xr:uid="{00000000-0005-0000-0000-00000E000000}"/>
    <cellStyle name="Fixed" xfId="85" xr:uid="{00000000-0005-0000-0000-00000F000000}"/>
    <cellStyle name="Fixo" xfId="86" xr:uid="{00000000-0005-0000-0000-000010000000}"/>
    <cellStyle name="Followed Hyperlink" xfId="87" xr:uid="{00000000-0005-0000-0000-000011000000}"/>
    <cellStyle name="Grey" xfId="88" xr:uid="{00000000-0005-0000-0000-000012000000}"/>
    <cellStyle name="Heading" xfId="9" xr:uid="{00000000-0005-0000-0000-000013000000}"/>
    <cellStyle name="Heading 1" xfId="89" xr:uid="{00000000-0005-0000-0000-000014000000}"/>
    <cellStyle name="Heading 2" xfId="90" xr:uid="{00000000-0005-0000-0000-000015000000}"/>
    <cellStyle name="Heading1" xfId="10" xr:uid="{00000000-0005-0000-0000-000016000000}"/>
    <cellStyle name="Hiperlink 2" xfId="91" xr:uid="{00000000-0005-0000-0000-000017000000}"/>
    <cellStyle name="Indefinido" xfId="92" xr:uid="{00000000-0005-0000-0000-000018000000}"/>
    <cellStyle name="Input [yellow]" xfId="93" xr:uid="{00000000-0005-0000-0000-000019000000}"/>
    <cellStyle name="material" xfId="94" xr:uid="{00000000-0005-0000-0000-00001A000000}"/>
    <cellStyle name="material 2" xfId="189" xr:uid="{00000000-0005-0000-0000-00001B000000}"/>
    <cellStyle name="material 2 2" xfId="346" xr:uid="{00000000-0005-0000-0000-00001C000000}"/>
    <cellStyle name="material 3" xfId="347" xr:uid="{00000000-0005-0000-0000-00001D000000}"/>
    <cellStyle name="material 4" xfId="348" xr:uid="{00000000-0005-0000-0000-00001E000000}"/>
    <cellStyle name="MINIPG" xfId="95" xr:uid="{00000000-0005-0000-0000-00001F000000}"/>
    <cellStyle name="Moeda 2" xfId="96" xr:uid="{00000000-0005-0000-0000-000020000000}"/>
    <cellStyle name="Moeda 3" xfId="1221" xr:uid="{00000000-0005-0000-0000-000021000000}"/>
    <cellStyle name="Normal" xfId="0" builtinId="0"/>
    <cellStyle name="Normal - Style1" xfId="97" xr:uid="{00000000-0005-0000-0000-000023000000}"/>
    <cellStyle name="Normal 10" xfId="98" xr:uid="{00000000-0005-0000-0000-000024000000}"/>
    <cellStyle name="Normal 10 2" xfId="184" xr:uid="{00000000-0005-0000-0000-000025000000}"/>
    <cellStyle name="Normal 10 2 2" xfId="349" xr:uid="{00000000-0005-0000-0000-000026000000}"/>
    <cellStyle name="Normal 10 3" xfId="350" xr:uid="{00000000-0005-0000-0000-000027000000}"/>
    <cellStyle name="Normal 100" xfId="351" xr:uid="{00000000-0005-0000-0000-000028000000}"/>
    <cellStyle name="Normal 101" xfId="352" xr:uid="{00000000-0005-0000-0000-000029000000}"/>
    <cellStyle name="Normal 102" xfId="353" xr:uid="{00000000-0005-0000-0000-00002A000000}"/>
    <cellStyle name="Normal 103" xfId="354" xr:uid="{00000000-0005-0000-0000-00002B000000}"/>
    <cellStyle name="Normal 104" xfId="355" xr:uid="{00000000-0005-0000-0000-00002C000000}"/>
    <cellStyle name="Normal 105" xfId="356" xr:uid="{00000000-0005-0000-0000-00002D000000}"/>
    <cellStyle name="Normal 106" xfId="357" xr:uid="{00000000-0005-0000-0000-00002E000000}"/>
    <cellStyle name="Normal 107" xfId="358" xr:uid="{00000000-0005-0000-0000-00002F000000}"/>
    <cellStyle name="Normal 108" xfId="359" xr:uid="{00000000-0005-0000-0000-000030000000}"/>
    <cellStyle name="Normal 109" xfId="360" xr:uid="{00000000-0005-0000-0000-000031000000}"/>
    <cellStyle name="Normal 11" xfId="99" xr:uid="{00000000-0005-0000-0000-000032000000}"/>
    <cellStyle name="Normal 11 2" xfId="190" xr:uid="{00000000-0005-0000-0000-000033000000}"/>
    <cellStyle name="Normal 11 2 2" xfId="361" xr:uid="{00000000-0005-0000-0000-000034000000}"/>
    <cellStyle name="Normal 11 3" xfId="362" xr:uid="{00000000-0005-0000-0000-000035000000}"/>
    <cellStyle name="Normal 110" xfId="363" xr:uid="{00000000-0005-0000-0000-000036000000}"/>
    <cellStyle name="Normal 111" xfId="364" xr:uid="{00000000-0005-0000-0000-000037000000}"/>
    <cellStyle name="Normal 112" xfId="365" xr:uid="{00000000-0005-0000-0000-000038000000}"/>
    <cellStyle name="Normal 113" xfId="366" xr:uid="{00000000-0005-0000-0000-000039000000}"/>
    <cellStyle name="Normal 114" xfId="367" xr:uid="{00000000-0005-0000-0000-00003A000000}"/>
    <cellStyle name="Normal 115" xfId="368" xr:uid="{00000000-0005-0000-0000-00003B000000}"/>
    <cellStyle name="Normal 116" xfId="369" xr:uid="{00000000-0005-0000-0000-00003C000000}"/>
    <cellStyle name="Normal 117" xfId="370" xr:uid="{00000000-0005-0000-0000-00003D000000}"/>
    <cellStyle name="Normal 118" xfId="371" xr:uid="{00000000-0005-0000-0000-00003E000000}"/>
    <cellStyle name="Normal 119" xfId="372" xr:uid="{00000000-0005-0000-0000-00003F000000}"/>
    <cellStyle name="Normal 12" xfId="100" xr:uid="{00000000-0005-0000-0000-000040000000}"/>
    <cellStyle name="Normal 12 2" xfId="191" xr:uid="{00000000-0005-0000-0000-000041000000}"/>
    <cellStyle name="Normal 12 2 2" xfId="373" xr:uid="{00000000-0005-0000-0000-000042000000}"/>
    <cellStyle name="Normal 12 3" xfId="374" xr:uid="{00000000-0005-0000-0000-000043000000}"/>
    <cellStyle name="Normal 12 4" xfId="375" xr:uid="{00000000-0005-0000-0000-000044000000}"/>
    <cellStyle name="Normal 120" xfId="376" xr:uid="{00000000-0005-0000-0000-000045000000}"/>
    <cellStyle name="Normal 121" xfId="377" xr:uid="{00000000-0005-0000-0000-000046000000}"/>
    <cellStyle name="Normal 122" xfId="378" xr:uid="{00000000-0005-0000-0000-000047000000}"/>
    <cellStyle name="Normal 123" xfId="379" xr:uid="{00000000-0005-0000-0000-000048000000}"/>
    <cellStyle name="Normal 124" xfId="380" xr:uid="{00000000-0005-0000-0000-000049000000}"/>
    <cellStyle name="Normal 125" xfId="381" xr:uid="{00000000-0005-0000-0000-00004A000000}"/>
    <cellStyle name="Normal 126" xfId="382" xr:uid="{00000000-0005-0000-0000-00004B000000}"/>
    <cellStyle name="Normal 127" xfId="383" xr:uid="{00000000-0005-0000-0000-00004C000000}"/>
    <cellStyle name="Normal 128" xfId="384" xr:uid="{00000000-0005-0000-0000-00004D000000}"/>
    <cellStyle name="Normal 129" xfId="385" xr:uid="{00000000-0005-0000-0000-00004E000000}"/>
    <cellStyle name="Normal 13" xfId="101" xr:uid="{00000000-0005-0000-0000-00004F000000}"/>
    <cellStyle name="Normal 13 10" xfId="1349" xr:uid="{00000000-0005-0000-0000-000050000000}"/>
    <cellStyle name="Normal 13 2" xfId="102" xr:uid="{00000000-0005-0000-0000-000051000000}"/>
    <cellStyle name="Normal 13 2 2" xfId="193" xr:uid="{00000000-0005-0000-0000-000052000000}"/>
    <cellStyle name="Normal 13 2 2 2" xfId="386" xr:uid="{00000000-0005-0000-0000-000053000000}"/>
    <cellStyle name="Normal 13 2 2 2 2" xfId="387" xr:uid="{00000000-0005-0000-0000-000054000000}"/>
    <cellStyle name="Normal 13 2 2 2 2 2" xfId="1486" xr:uid="{00000000-0005-0000-0000-000055000000}"/>
    <cellStyle name="Normal 13 2 2 2 3" xfId="1485" xr:uid="{00000000-0005-0000-0000-000056000000}"/>
    <cellStyle name="Normal 13 2 2 3" xfId="388" xr:uid="{00000000-0005-0000-0000-000057000000}"/>
    <cellStyle name="Normal 13 2 2 3 2" xfId="1487" xr:uid="{00000000-0005-0000-0000-000058000000}"/>
    <cellStyle name="Normal 13 2 2 4" xfId="1397" xr:uid="{00000000-0005-0000-0000-000059000000}"/>
    <cellStyle name="Normal 13 2 3" xfId="301" xr:uid="{00000000-0005-0000-0000-00005A000000}"/>
    <cellStyle name="Normal 13 2 3 2" xfId="389" xr:uid="{00000000-0005-0000-0000-00005B000000}"/>
    <cellStyle name="Normal 13 2 3 2 2" xfId="390" xr:uid="{00000000-0005-0000-0000-00005C000000}"/>
    <cellStyle name="Normal 13 2 3 2 2 2" xfId="1489" xr:uid="{00000000-0005-0000-0000-00005D000000}"/>
    <cellStyle name="Normal 13 2 3 2 3" xfId="1488" xr:uid="{00000000-0005-0000-0000-00005E000000}"/>
    <cellStyle name="Normal 13 2 3 3" xfId="391" xr:uid="{00000000-0005-0000-0000-00005F000000}"/>
    <cellStyle name="Normal 13 2 3 3 2" xfId="1490" xr:uid="{00000000-0005-0000-0000-000060000000}"/>
    <cellStyle name="Normal 13 2 3 4" xfId="1440" xr:uid="{00000000-0005-0000-0000-000061000000}"/>
    <cellStyle name="Normal 13 2 4" xfId="392" xr:uid="{00000000-0005-0000-0000-000062000000}"/>
    <cellStyle name="Normal 13 2 4 2" xfId="393" xr:uid="{00000000-0005-0000-0000-000063000000}"/>
    <cellStyle name="Normal 13 2 4 2 2" xfId="1492" xr:uid="{00000000-0005-0000-0000-000064000000}"/>
    <cellStyle name="Normal 13 2 4 3" xfId="1491" xr:uid="{00000000-0005-0000-0000-000065000000}"/>
    <cellStyle name="Normal 13 2 5" xfId="394" xr:uid="{00000000-0005-0000-0000-000066000000}"/>
    <cellStyle name="Normal 13 2 5 2" xfId="395" xr:uid="{00000000-0005-0000-0000-000067000000}"/>
    <cellStyle name="Normal 13 2 5 2 2" xfId="1494" xr:uid="{00000000-0005-0000-0000-000068000000}"/>
    <cellStyle name="Normal 13 2 5 3" xfId="1493" xr:uid="{00000000-0005-0000-0000-000069000000}"/>
    <cellStyle name="Normal 13 2 6" xfId="396" xr:uid="{00000000-0005-0000-0000-00006A000000}"/>
    <cellStyle name="Normal 13 2 6 2" xfId="397" xr:uid="{00000000-0005-0000-0000-00006B000000}"/>
    <cellStyle name="Normal 13 2 6 2 2" xfId="1496" xr:uid="{00000000-0005-0000-0000-00006C000000}"/>
    <cellStyle name="Normal 13 2 6 3" xfId="1495" xr:uid="{00000000-0005-0000-0000-00006D000000}"/>
    <cellStyle name="Normal 13 2 7" xfId="398" xr:uid="{00000000-0005-0000-0000-00006E000000}"/>
    <cellStyle name="Normal 13 2 7 2" xfId="1497" xr:uid="{00000000-0005-0000-0000-00006F000000}"/>
    <cellStyle name="Normal 13 2 8" xfId="1350" xr:uid="{00000000-0005-0000-0000-000070000000}"/>
    <cellStyle name="Normal 13 3" xfId="103" xr:uid="{00000000-0005-0000-0000-000071000000}"/>
    <cellStyle name="Normal 13 3 2" xfId="194" xr:uid="{00000000-0005-0000-0000-000072000000}"/>
    <cellStyle name="Normal 13 3 2 2" xfId="399" xr:uid="{00000000-0005-0000-0000-000073000000}"/>
    <cellStyle name="Normal 13 3 2 2 2" xfId="400" xr:uid="{00000000-0005-0000-0000-000074000000}"/>
    <cellStyle name="Normal 13 3 2 2 2 2" xfId="1499" xr:uid="{00000000-0005-0000-0000-000075000000}"/>
    <cellStyle name="Normal 13 3 2 2 3" xfId="1498" xr:uid="{00000000-0005-0000-0000-000076000000}"/>
    <cellStyle name="Normal 13 3 2 3" xfId="401" xr:uid="{00000000-0005-0000-0000-000077000000}"/>
    <cellStyle name="Normal 13 3 2 3 2" xfId="1500" xr:uid="{00000000-0005-0000-0000-000078000000}"/>
    <cellStyle name="Normal 13 3 2 4" xfId="1398" xr:uid="{00000000-0005-0000-0000-000079000000}"/>
    <cellStyle name="Normal 13 3 3" xfId="302" xr:uid="{00000000-0005-0000-0000-00007A000000}"/>
    <cellStyle name="Normal 13 3 3 2" xfId="402" xr:uid="{00000000-0005-0000-0000-00007B000000}"/>
    <cellStyle name="Normal 13 3 3 2 2" xfId="403" xr:uid="{00000000-0005-0000-0000-00007C000000}"/>
    <cellStyle name="Normal 13 3 3 2 2 2" xfId="1502" xr:uid="{00000000-0005-0000-0000-00007D000000}"/>
    <cellStyle name="Normal 13 3 3 2 3" xfId="1501" xr:uid="{00000000-0005-0000-0000-00007E000000}"/>
    <cellStyle name="Normal 13 3 3 3" xfId="404" xr:uid="{00000000-0005-0000-0000-00007F000000}"/>
    <cellStyle name="Normal 13 3 3 3 2" xfId="1503" xr:uid="{00000000-0005-0000-0000-000080000000}"/>
    <cellStyle name="Normal 13 3 3 4" xfId="1441" xr:uid="{00000000-0005-0000-0000-000081000000}"/>
    <cellStyle name="Normal 13 3 4" xfId="405" xr:uid="{00000000-0005-0000-0000-000082000000}"/>
    <cellStyle name="Normal 13 3 4 2" xfId="406" xr:uid="{00000000-0005-0000-0000-000083000000}"/>
    <cellStyle name="Normal 13 3 4 2 2" xfId="1505" xr:uid="{00000000-0005-0000-0000-000084000000}"/>
    <cellStyle name="Normal 13 3 4 3" xfId="1504" xr:uid="{00000000-0005-0000-0000-000085000000}"/>
    <cellStyle name="Normal 13 3 5" xfId="407" xr:uid="{00000000-0005-0000-0000-000086000000}"/>
    <cellStyle name="Normal 13 3 5 2" xfId="408" xr:uid="{00000000-0005-0000-0000-000087000000}"/>
    <cellStyle name="Normal 13 3 5 2 2" xfId="1507" xr:uid="{00000000-0005-0000-0000-000088000000}"/>
    <cellStyle name="Normal 13 3 5 3" xfId="1506" xr:uid="{00000000-0005-0000-0000-000089000000}"/>
    <cellStyle name="Normal 13 3 6" xfId="409" xr:uid="{00000000-0005-0000-0000-00008A000000}"/>
    <cellStyle name="Normal 13 3 6 2" xfId="410" xr:uid="{00000000-0005-0000-0000-00008B000000}"/>
    <cellStyle name="Normal 13 3 6 2 2" xfId="1509" xr:uid="{00000000-0005-0000-0000-00008C000000}"/>
    <cellStyle name="Normal 13 3 6 3" xfId="1508" xr:uid="{00000000-0005-0000-0000-00008D000000}"/>
    <cellStyle name="Normal 13 3 7" xfId="411" xr:uid="{00000000-0005-0000-0000-00008E000000}"/>
    <cellStyle name="Normal 13 3 7 2" xfId="1510" xr:uid="{00000000-0005-0000-0000-00008F000000}"/>
    <cellStyle name="Normal 13 3 8" xfId="1351" xr:uid="{00000000-0005-0000-0000-000090000000}"/>
    <cellStyle name="Normal 13 4" xfId="177" xr:uid="{00000000-0005-0000-0000-000091000000}"/>
    <cellStyle name="Normal 13 4 2" xfId="298" xr:uid="{00000000-0005-0000-0000-000092000000}"/>
    <cellStyle name="Normal 13 4 2 2" xfId="412" xr:uid="{00000000-0005-0000-0000-000093000000}"/>
    <cellStyle name="Normal 13 4 2 2 2" xfId="413" xr:uid="{00000000-0005-0000-0000-000094000000}"/>
    <cellStyle name="Normal 13 4 2 2 2 2" xfId="1512" xr:uid="{00000000-0005-0000-0000-000095000000}"/>
    <cellStyle name="Normal 13 4 2 2 3" xfId="1511" xr:uid="{00000000-0005-0000-0000-000096000000}"/>
    <cellStyle name="Normal 13 4 2 3" xfId="414" xr:uid="{00000000-0005-0000-0000-000097000000}"/>
    <cellStyle name="Normal 13 4 2 3 2" xfId="415" xr:uid="{00000000-0005-0000-0000-000098000000}"/>
    <cellStyle name="Normal 13 4 2 3 2 2" xfId="1514" xr:uid="{00000000-0005-0000-0000-000099000000}"/>
    <cellStyle name="Normal 13 4 2 3 3" xfId="1513" xr:uid="{00000000-0005-0000-0000-00009A000000}"/>
    <cellStyle name="Normal 13 4 2 4" xfId="416" xr:uid="{00000000-0005-0000-0000-00009B000000}"/>
    <cellStyle name="Normal 13 4 2 4 2" xfId="417" xr:uid="{00000000-0005-0000-0000-00009C000000}"/>
    <cellStyle name="Normal 13 4 2 4 2 2" xfId="1516" xr:uid="{00000000-0005-0000-0000-00009D000000}"/>
    <cellStyle name="Normal 13 4 2 4 3" xfId="1515" xr:uid="{00000000-0005-0000-0000-00009E000000}"/>
    <cellStyle name="Normal 13 4 2 5" xfId="418" xr:uid="{00000000-0005-0000-0000-00009F000000}"/>
    <cellStyle name="Normal 13 4 2 5 2" xfId="1517" xr:uid="{00000000-0005-0000-0000-0000A0000000}"/>
    <cellStyle name="Normal 13 4 2 6" xfId="1437" xr:uid="{00000000-0005-0000-0000-0000A1000000}"/>
    <cellStyle name="Normal 13 4 3" xfId="299" xr:uid="{00000000-0005-0000-0000-0000A2000000}"/>
    <cellStyle name="Normal 13 4 3 2" xfId="419" xr:uid="{00000000-0005-0000-0000-0000A3000000}"/>
    <cellStyle name="Normal 13 4 3 2 2" xfId="420" xr:uid="{00000000-0005-0000-0000-0000A4000000}"/>
    <cellStyle name="Normal 13 4 3 2 2 2" xfId="1519" xr:uid="{00000000-0005-0000-0000-0000A5000000}"/>
    <cellStyle name="Normal 13 4 3 2 3" xfId="1518" xr:uid="{00000000-0005-0000-0000-0000A6000000}"/>
    <cellStyle name="Normal 13 4 3 3" xfId="421" xr:uid="{00000000-0005-0000-0000-0000A7000000}"/>
    <cellStyle name="Normal 13 4 3 3 2" xfId="422" xr:uid="{00000000-0005-0000-0000-0000A8000000}"/>
    <cellStyle name="Normal 13 4 3 3 2 2" xfId="1521" xr:uid="{00000000-0005-0000-0000-0000A9000000}"/>
    <cellStyle name="Normal 13 4 3 3 3" xfId="1520" xr:uid="{00000000-0005-0000-0000-0000AA000000}"/>
    <cellStyle name="Normal 13 4 3 4" xfId="423" xr:uid="{00000000-0005-0000-0000-0000AB000000}"/>
    <cellStyle name="Normal 13 4 3 4 2" xfId="1522" xr:uid="{00000000-0005-0000-0000-0000AC000000}"/>
    <cellStyle name="Normal 13 4 3 5" xfId="1438" xr:uid="{00000000-0005-0000-0000-0000AD000000}"/>
    <cellStyle name="Normal 13 4 4" xfId="424" xr:uid="{00000000-0005-0000-0000-0000AE000000}"/>
    <cellStyle name="Normal 13 4 4 2" xfId="425" xr:uid="{00000000-0005-0000-0000-0000AF000000}"/>
    <cellStyle name="Normal 13 4 4 2 2" xfId="1524" xr:uid="{00000000-0005-0000-0000-0000B0000000}"/>
    <cellStyle name="Normal 13 4 4 3" xfId="1523" xr:uid="{00000000-0005-0000-0000-0000B1000000}"/>
    <cellStyle name="Normal 13 4 5" xfId="426" xr:uid="{00000000-0005-0000-0000-0000B2000000}"/>
    <cellStyle name="Normal 13 4 5 2" xfId="427" xr:uid="{00000000-0005-0000-0000-0000B3000000}"/>
    <cellStyle name="Normal 13 4 5 2 2" xfId="1526" xr:uid="{00000000-0005-0000-0000-0000B4000000}"/>
    <cellStyle name="Normal 13 4 5 3" xfId="1525" xr:uid="{00000000-0005-0000-0000-0000B5000000}"/>
    <cellStyle name="Normal 13 4 6" xfId="428" xr:uid="{00000000-0005-0000-0000-0000B6000000}"/>
    <cellStyle name="Normal 13 4 6 2" xfId="429" xr:uid="{00000000-0005-0000-0000-0000B7000000}"/>
    <cellStyle name="Normal 13 4 6 2 2" xfId="1528" xr:uid="{00000000-0005-0000-0000-0000B8000000}"/>
    <cellStyle name="Normal 13 4 6 3" xfId="1527" xr:uid="{00000000-0005-0000-0000-0000B9000000}"/>
    <cellStyle name="Normal 13 4 7" xfId="430" xr:uid="{00000000-0005-0000-0000-0000BA000000}"/>
    <cellStyle name="Normal 13 4 7 2" xfId="431" xr:uid="{00000000-0005-0000-0000-0000BB000000}"/>
    <cellStyle name="Normal 13 4 7 2 2" xfId="1530" xr:uid="{00000000-0005-0000-0000-0000BC000000}"/>
    <cellStyle name="Normal 13 4 7 3" xfId="1529" xr:uid="{00000000-0005-0000-0000-0000BD000000}"/>
    <cellStyle name="Normal 13 4 8" xfId="432" xr:uid="{00000000-0005-0000-0000-0000BE000000}"/>
    <cellStyle name="Normal 13 4 8 2" xfId="1531" xr:uid="{00000000-0005-0000-0000-0000BF000000}"/>
    <cellStyle name="Normal 13 4 9" xfId="1390" xr:uid="{00000000-0005-0000-0000-0000C0000000}"/>
    <cellStyle name="Normal 13 5" xfId="192" xr:uid="{00000000-0005-0000-0000-0000C1000000}"/>
    <cellStyle name="Normal 13 5 2" xfId="342" xr:uid="{00000000-0005-0000-0000-0000C2000000}"/>
    <cellStyle name="Normal 13 5 2 2" xfId="433" xr:uid="{00000000-0005-0000-0000-0000C3000000}"/>
    <cellStyle name="Normal 13 5 2 2 2" xfId="434" xr:uid="{00000000-0005-0000-0000-0000C4000000}"/>
    <cellStyle name="Normal 13 5 2 2 2 2" xfId="1533" xr:uid="{00000000-0005-0000-0000-0000C5000000}"/>
    <cellStyle name="Normal 13 5 2 2 3" xfId="1532" xr:uid="{00000000-0005-0000-0000-0000C6000000}"/>
    <cellStyle name="Normal 13 5 2 3" xfId="435" xr:uid="{00000000-0005-0000-0000-0000C7000000}"/>
    <cellStyle name="Normal 13 5 2 3 2" xfId="1534" xr:uid="{00000000-0005-0000-0000-0000C8000000}"/>
    <cellStyle name="Normal 13 5 2 4" xfId="1480" xr:uid="{00000000-0005-0000-0000-0000C9000000}"/>
    <cellStyle name="Normal 13 5 3" xfId="436" xr:uid="{00000000-0005-0000-0000-0000CA000000}"/>
    <cellStyle name="Normal 13 5 3 2" xfId="437" xr:uid="{00000000-0005-0000-0000-0000CB000000}"/>
    <cellStyle name="Normal 13 5 3 2 2" xfId="1536" xr:uid="{00000000-0005-0000-0000-0000CC000000}"/>
    <cellStyle name="Normal 13 5 3 3" xfId="1535" xr:uid="{00000000-0005-0000-0000-0000CD000000}"/>
    <cellStyle name="Normal 13 5 4" xfId="438" xr:uid="{00000000-0005-0000-0000-0000CE000000}"/>
    <cellStyle name="Normal 13 5 4 2" xfId="439" xr:uid="{00000000-0005-0000-0000-0000CF000000}"/>
    <cellStyle name="Normal 13 5 4 2 2" xfId="1538" xr:uid="{00000000-0005-0000-0000-0000D0000000}"/>
    <cellStyle name="Normal 13 5 4 3" xfId="1537" xr:uid="{00000000-0005-0000-0000-0000D1000000}"/>
    <cellStyle name="Normal 13 5 5" xfId="440" xr:uid="{00000000-0005-0000-0000-0000D2000000}"/>
    <cellStyle name="Normal 13 5 5 2" xfId="1539" xr:uid="{00000000-0005-0000-0000-0000D3000000}"/>
    <cellStyle name="Normal 13 5 6" xfId="1396" xr:uid="{00000000-0005-0000-0000-0000D4000000}"/>
    <cellStyle name="Normal 13 6" xfId="441" xr:uid="{00000000-0005-0000-0000-0000D5000000}"/>
    <cellStyle name="Normal 13 6 2" xfId="442" xr:uid="{00000000-0005-0000-0000-0000D6000000}"/>
    <cellStyle name="Normal 13 6 2 2" xfId="1541" xr:uid="{00000000-0005-0000-0000-0000D7000000}"/>
    <cellStyle name="Normal 13 6 3" xfId="1540" xr:uid="{00000000-0005-0000-0000-0000D8000000}"/>
    <cellStyle name="Normal 13 7" xfId="443" xr:uid="{00000000-0005-0000-0000-0000D9000000}"/>
    <cellStyle name="Normal 13 7 2" xfId="444" xr:uid="{00000000-0005-0000-0000-0000DA000000}"/>
    <cellStyle name="Normal 13 7 2 2" xfId="1543" xr:uid="{00000000-0005-0000-0000-0000DB000000}"/>
    <cellStyle name="Normal 13 7 3" xfId="1542" xr:uid="{00000000-0005-0000-0000-0000DC000000}"/>
    <cellStyle name="Normal 13 8" xfId="445" xr:uid="{00000000-0005-0000-0000-0000DD000000}"/>
    <cellStyle name="Normal 13 8 2" xfId="446" xr:uid="{00000000-0005-0000-0000-0000DE000000}"/>
    <cellStyle name="Normal 13 8 2 2" xfId="1545" xr:uid="{00000000-0005-0000-0000-0000DF000000}"/>
    <cellStyle name="Normal 13 8 3" xfId="1544" xr:uid="{00000000-0005-0000-0000-0000E0000000}"/>
    <cellStyle name="Normal 13 9" xfId="447" xr:uid="{00000000-0005-0000-0000-0000E1000000}"/>
    <cellStyle name="Normal 13 9 2" xfId="1546" xr:uid="{00000000-0005-0000-0000-0000E2000000}"/>
    <cellStyle name="Normal 130" xfId="448" xr:uid="{00000000-0005-0000-0000-0000E3000000}"/>
    <cellStyle name="Normal 131" xfId="449" xr:uid="{00000000-0005-0000-0000-0000E4000000}"/>
    <cellStyle name="Normal 132" xfId="1219" xr:uid="{00000000-0005-0000-0000-0000E5000000}"/>
    <cellStyle name="Normal 133" xfId="1222" xr:uid="{00000000-0005-0000-0000-0000E6000000}"/>
    <cellStyle name="Normal 134" xfId="1224" xr:uid="{00000000-0005-0000-0000-0000E7000000}"/>
    <cellStyle name="Normal 135" xfId="1226" xr:uid="{00000000-0005-0000-0000-0000E8000000}"/>
    <cellStyle name="Normal 136" xfId="1229" xr:uid="{00000000-0005-0000-0000-0000E9000000}"/>
    <cellStyle name="Normal 137" xfId="1231" xr:uid="{00000000-0005-0000-0000-0000EA000000}"/>
    <cellStyle name="Normal 138" xfId="1232" xr:uid="{00000000-0005-0000-0000-0000EB000000}"/>
    <cellStyle name="Normal 139" xfId="1233" xr:uid="{00000000-0005-0000-0000-0000EC000000}"/>
    <cellStyle name="Normal 14" xfId="104" xr:uid="{00000000-0005-0000-0000-0000ED000000}"/>
    <cellStyle name="Normal 14 10" xfId="1352" xr:uid="{00000000-0005-0000-0000-0000EE000000}"/>
    <cellStyle name="Normal 14 2" xfId="105" xr:uid="{00000000-0005-0000-0000-0000EF000000}"/>
    <cellStyle name="Normal 14 2 2" xfId="196" xr:uid="{00000000-0005-0000-0000-0000F0000000}"/>
    <cellStyle name="Normal 14 2 2 2" xfId="450" xr:uid="{00000000-0005-0000-0000-0000F1000000}"/>
    <cellStyle name="Normal 14 2 2 2 2" xfId="451" xr:uid="{00000000-0005-0000-0000-0000F2000000}"/>
    <cellStyle name="Normal 14 2 2 2 2 2" xfId="1548" xr:uid="{00000000-0005-0000-0000-0000F3000000}"/>
    <cellStyle name="Normal 14 2 2 2 3" xfId="1547" xr:uid="{00000000-0005-0000-0000-0000F4000000}"/>
    <cellStyle name="Normal 14 2 2 3" xfId="452" xr:uid="{00000000-0005-0000-0000-0000F5000000}"/>
    <cellStyle name="Normal 14 2 2 3 2" xfId="1549" xr:uid="{00000000-0005-0000-0000-0000F6000000}"/>
    <cellStyle name="Normal 14 2 2 4" xfId="1400" xr:uid="{00000000-0005-0000-0000-0000F7000000}"/>
    <cellStyle name="Normal 14 2 3" xfId="304" xr:uid="{00000000-0005-0000-0000-0000F8000000}"/>
    <cellStyle name="Normal 14 2 3 2" xfId="453" xr:uid="{00000000-0005-0000-0000-0000F9000000}"/>
    <cellStyle name="Normal 14 2 3 2 2" xfId="454" xr:uid="{00000000-0005-0000-0000-0000FA000000}"/>
    <cellStyle name="Normal 14 2 3 2 2 2" xfId="1551" xr:uid="{00000000-0005-0000-0000-0000FB000000}"/>
    <cellStyle name="Normal 14 2 3 2 3" xfId="1550" xr:uid="{00000000-0005-0000-0000-0000FC000000}"/>
    <cellStyle name="Normal 14 2 3 3" xfId="455" xr:uid="{00000000-0005-0000-0000-0000FD000000}"/>
    <cellStyle name="Normal 14 2 3 3 2" xfId="1552" xr:uid="{00000000-0005-0000-0000-0000FE000000}"/>
    <cellStyle name="Normal 14 2 3 4" xfId="1443" xr:uid="{00000000-0005-0000-0000-0000FF000000}"/>
    <cellStyle name="Normal 14 2 4" xfId="456" xr:uid="{00000000-0005-0000-0000-000000010000}"/>
    <cellStyle name="Normal 14 2 4 2" xfId="457" xr:uid="{00000000-0005-0000-0000-000001010000}"/>
    <cellStyle name="Normal 14 2 4 2 2" xfId="1554" xr:uid="{00000000-0005-0000-0000-000002010000}"/>
    <cellStyle name="Normal 14 2 4 3" xfId="1553" xr:uid="{00000000-0005-0000-0000-000003010000}"/>
    <cellStyle name="Normal 14 2 5" xfId="458" xr:uid="{00000000-0005-0000-0000-000004010000}"/>
    <cellStyle name="Normal 14 2 5 2" xfId="459" xr:uid="{00000000-0005-0000-0000-000005010000}"/>
    <cellStyle name="Normal 14 2 5 2 2" xfId="1556" xr:uid="{00000000-0005-0000-0000-000006010000}"/>
    <cellStyle name="Normal 14 2 5 3" xfId="1555" xr:uid="{00000000-0005-0000-0000-000007010000}"/>
    <cellStyle name="Normal 14 2 6" xfId="460" xr:uid="{00000000-0005-0000-0000-000008010000}"/>
    <cellStyle name="Normal 14 2 6 2" xfId="461" xr:uid="{00000000-0005-0000-0000-000009010000}"/>
    <cellStyle name="Normal 14 2 6 2 2" xfId="1558" xr:uid="{00000000-0005-0000-0000-00000A010000}"/>
    <cellStyle name="Normal 14 2 6 3" xfId="1557" xr:uid="{00000000-0005-0000-0000-00000B010000}"/>
    <cellStyle name="Normal 14 2 7" xfId="462" xr:uid="{00000000-0005-0000-0000-00000C010000}"/>
    <cellStyle name="Normal 14 2 7 2" xfId="1559" xr:uid="{00000000-0005-0000-0000-00000D010000}"/>
    <cellStyle name="Normal 14 2 8" xfId="1353" xr:uid="{00000000-0005-0000-0000-00000E010000}"/>
    <cellStyle name="Normal 14 3" xfId="106" xr:uid="{00000000-0005-0000-0000-00000F010000}"/>
    <cellStyle name="Normal 14 3 2" xfId="197" xr:uid="{00000000-0005-0000-0000-000010010000}"/>
    <cellStyle name="Normal 14 3 2 2" xfId="463" xr:uid="{00000000-0005-0000-0000-000011010000}"/>
    <cellStyle name="Normal 14 3 2 2 2" xfId="464" xr:uid="{00000000-0005-0000-0000-000012010000}"/>
    <cellStyle name="Normal 14 3 2 2 2 2" xfId="1561" xr:uid="{00000000-0005-0000-0000-000013010000}"/>
    <cellStyle name="Normal 14 3 2 2 3" xfId="1560" xr:uid="{00000000-0005-0000-0000-000014010000}"/>
    <cellStyle name="Normal 14 3 2 3" xfId="465" xr:uid="{00000000-0005-0000-0000-000015010000}"/>
    <cellStyle name="Normal 14 3 2 3 2" xfId="1562" xr:uid="{00000000-0005-0000-0000-000016010000}"/>
    <cellStyle name="Normal 14 3 2 4" xfId="1401" xr:uid="{00000000-0005-0000-0000-000017010000}"/>
    <cellStyle name="Normal 14 3 3" xfId="305" xr:uid="{00000000-0005-0000-0000-000018010000}"/>
    <cellStyle name="Normal 14 3 3 2" xfId="466" xr:uid="{00000000-0005-0000-0000-000019010000}"/>
    <cellStyle name="Normal 14 3 3 2 2" xfId="467" xr:uid="{00000000-0005-0000-0000-00001A010000}"/>
    <cellStyle name="Normal 14 3 3 2 2 2" xfId="1564" xr:uid="{00000000-0005-0000-0000-00001B010000}"/>
    <cellStyle name="Normal 14 3 3 2 3" xfId="1563" xr:uid="{00000000-0005-0000-0000-00001C010000}"/>
    <cellStyle name="Normal 14 3 3 3" xfId="468" xr:uid="{00000000-0005-0000-0000-00001D010000}"/>
    <cellStyle name="Normal 14 3 3 3 2" xfId="1565" xr:uid="{00000000-0005-0000-0000-00001E010000}"/>
    <cellStyle name="Normal 14 3 3 4" xfId="1444" xr:uid="{00000000-0005-0000-0000-00001F010000}"/>
    <cellStyle name="Normal 14 3 4" xfId="469" xr:uid="{00000000-0005-0000-0000-000020010000}"/>
    <cellStyle name="Normal 14 3 4 2" xfId="470" xr:uid="{00000000-0005-0000-0000-000021010000}"/>
    <cellStyle name="Normal 14 3 4 2 2" xfId="1567" xr:uid="{00000000-0005-0000-0000-000022010000}"/>
    <cellStyle name="Normal 14 3 4 3" xfId="1566" xr:uid="{00000000-0005-0000-0000-000023010000}"/>
    <cellStyle name="Normal 14 3 5" xfId="471" xr:uid="{00000000-0005-0000-0000-000024010000}"/>
    <cellStyle name="Normal 14 3 5 2" xfId="472" xr:uid="{00000000-0005-0000-0000-000025010000}"/>
    <cellStyle name="Normal 14 3 5 2 2" xfId="1569" xr:uid="{00000000-0005-0000-0000-000026010000}"/>
    <cellStyle name="Normal 14 3 5 3" xfId="1568" xr:uid="{00000000-0005-0000-0000-000027010000}"/>
    <cellStyle name="Normal 14 3 6" xfId="473" xr:uid="{00000000-0005-0000-0000-000028010000}"/>
    <cellStyle name="Normal 14 3 6 2" xfId="474" xr:uid="{00000000-0005-0000-0000-000029010000}"/>
    <cellStyle name="Normal 14 3 6 2 2" xfId="1571" xr:uid="{00000000-0005-0000-0000-00002A010000}"/>
    <cellStyle name="Normal 14 3 6 3" xfId="1570" xr:uid="{00000000-0005-0000-0000-00002B010000}"/>
    <cellStyle name="Normal 14 3 7" xfId="475" xr:uid="{00000000-0005-0000-0000-00002C010000}"/>
    <cellStyle name="Normal 14 3 7 2" xfId="1572" xr:uid="{00000000-0005-0000-0000-00002D010000}"/>
    <cellStyle name="Normal 14 3 8" xfId="1354" xr:uid="{00000000-0005-0000-0000-00002E010000}"/>
    <cellStyle name="Normal 14 4" xfId="195" xr:uid="{00000000-0005-0000-0000-00002F010000}"/>
    <cellStyle name="Normal 14 4 2" xfId="476" xr:uid="{00000000-0005-0000-0000-000030010000}"/>
    <cellStyle name="Normal 14 4 2 2" xfId="477" xr:uid="{00000000-0005-0000-0000-000031010000}"/>
    <cellStyle name="Normal 14 4 2 2 2" xfId="1574" xr:uid="{00000000-0005-0000-0000-000032010000}"/>
    <cellStyle name="Normal 14 4 2 3" xfId="1573" xr:uid="{00000000-0005-0000-0000-000033010000}"/>
    <cellStyle name="Normal 14 4 3" xfId="478" xr:uid="{00000000-0005-0000-0000-000034010000}"/>
    <cellStyle name="Normal 14 4 3 2" xfId="1575" xr:uid="{00000000-0005-0000-0000-000035010000}"/>
    <cellStyle name="Normal 14 4 4" xfId="1399" xr:uid="{00000000-0005-0000-0000-000036010000}"/>
    <cellStyle name="Normal 14 5" xfId="303" xr:uid="{00000000-0005-0000-0000-000037010000}"/>
    <cellStyle name="Normal 14 5 2" xfId="479" xr:uid="{00000000-0005-0000-0000-000038010000}"/>
    <cellStyle name="Normal 14 5 2 2" xfId="480" xr:uid="{00000000-0005-0000-0000-000039010000}"/>
    <cellStyle name="Normal 14 5 2 2 2" xfId="1577" xr:uid="{00000000-0005-0000-0000-00003A010000}"/>
    <cellStyle name="Normal 14 5 2 3" xfId="1576" xr:uid="{00000000-0005-0000-0000-00003B010000}"/>
    <cellStyle name="Normal 14 5 3" xfId="481" xr:uid="{00000000-0005-0000-0000-00003C010000}"/>
    <cellStyle name="Normal 14 5 3 2" xfId="1578" xr:uid="{00000000-0005-0000-0000-00003D010000}"/>
    <cellStyle name="Normal 14 5 4" xfId="1442" xr:uid="{00000000-0005-0000-0000-00003E010000}"/>
    <cellStyle name="Normal 14 6" xfId="482" xr:uid="{00000000-0005-0000-0000-00003F010000}"/>
    <cellStyle name="Normal 14 6 2" xfId="483" xr:uid="{00000000-0005-0000-0000-000040010000}"/>
    <cellStyle name="Normal 14 6 2 2" xfId="1580" xr:uid="{00000000-0005-0000-0000-000041010000}"/>
    <cellStyle name="Normal 14 6 3" xfId="1579" xr:uid="{00000000-0005-0000-0000-000042010000}"/>
    <cellStyle name="Normal 14 7" xfId="484" xr:uid="{00000000-0005-0000-0000-000043010000}"/>
    <cellStyle name="Normal 14 7 2" xfId="485" xr:uid="{00000000-0005-0000-0000-000044010000}"/>
    <cellStyle name="Normal 14 7 2 2" xfId="1582" xr:uid="{00000000-0005-0000-0000-000045010000}"/>
    <cellStyle name="Normal 14 7 3" xfId="1581" xr:uid="{00000000-0005-0000-0000-000046010000}"/>
    <cellStyle name="Normal 14 8" xfId="486" xr:uid="{00000000-0005-0000-0000-000047010000}"/>
    <cellStyle name="Normal 14 8 2" xfId="487" xr:uid="{00000000-0005-0000-0000-000048010000}"/>
    <cellStyle name="Normal 14 8 2 2" xfId="1584" xr:uid="{00000000-0005-0000-0000-000049010000}"/>
    <cellStyle name="Normal 14 8 3" xfId="1583" xr:uid="{00000000-0005-0000-0000-00004A010000}"/>
    <cellStyle name="Normal 14 9" xfId="488" xr:uid="{00000000-0005-0000-0000-00004B010000}"/>
    <cellStyle name="Normal 14 9 2" xfId="1585" xr:uid="{00000000-0005-0000-0000-00004C010000}"/>
    <cellStyle name="Normal 140" xfId="1234" xr:uid="{00000000-0005-0000-0000-00004D010000}"/>
    <cellStyle name="Normal 141" xfId="1235" xr:uid="{00000000-0005-0000-0000-00004E010000}"/>
    <cellStyle name="Normal 142" xfId="1236" xr:uid="{00000000-0005-0000-0000-00004F010000}"/>
    <cellStyle name="Normal 143" xfId="1230" xr:uid="{00000000-0005-0000-0000-000050010000}"/>
    <cellStyle name="Normal 144" xfId="1239" xr:uid="{00000000-0005-0000-0000-000051010000}"/>
    <cellStyle name="Normal 145" xfId="1240" xr:uid="{00000000-0005-0000-0000-000052010000}"/>
    <cellStyle name="Normal 146" xfId="1237" xr:uid="{00000000-0005-0000-0000-000053010000}"/>
    <cellStyle name="Normal 147" xfId="1242" xr:uid="{00000000-0005-0000-0000-000054010000}"/>
    <cellStyle name="Normal 148" xfId="1243" xr:uid="{00000000-0005-0000-0000-000055010000}"/>
    <cellStyle name="Normal 149" xfId="1241" xr:uid="{00000000-0005-0000-0000-000056010000}"/>
    <cellStyle name="Normal 15" xfId="107" xr:uid="{00000000-0005-0000-0000-000057010000}"/>
    <cellStyle name="Normal 15 2" xfId="108" xr:uid="{00000000-0005-0000-0000-000058010000}"/>
    <cellStyle name="Normal 150" xfId="1246" xr:uid="{00000000-0005-0000-0000-000059010000}"/>
    <cellStyle name="Normal 151" xfId="1247" xr:uid="{00000000-0005-0000-0000-00005A010000}"/>
    <cellStyle name="Normal 152" xfId="1244" xr:uid="{00000000-0005-0000-0000-00005B010000}"/>
    <cellStyle name="Normal 153" xfId="1248" xr:uid="{00000000-0005-0000-0000-00005C010000}"/>
    <cellStyle name="Normal 154" xfId="1249" xr:uid="{00000000-0005-0000-0000-00005D010000}"/>
    <cellStyle name="Normal 155" xfId="1250" xr:uid="{00000000-0005-0000-0000-00005E010000}"/>
    <cellStyle name="Normal 156" xfId="1251" xr:uid="{00000000-0005-0000-0000-00005F010000}"/>
    <cellStyle name="Normal 157" xfId="1252" xr:uid="{00000000-0005-0000-0000-000060010000}"/>
    <cellStyle name="Normal 158" xfId="1253" xr:uid="{00000000-0005-0000-0000-000061010000}"/>
    <cellStyle name="Normal 159" xfId="1238" xr:uid="{00000000-0005-0000-0000-000062010000}"/>
    <cellStyle name="Normal 16" xfId="109" xr:uid="{00000000-0005-0000-0000-000063010000}"/>
    <cellStyle name="Normal 16 10" xfId="1355" xr:uid="{00000000-0005-0000-0000-000064010000}"/>
    <cellStyle name="Normal 16 2" xfId="110" xr:uid="{00000000-0005-0000-0000-000065010000}"/>
    <cellStyle name="Normal 16 2 2" xfId="199" xr:uid="{00000000-0005-0000-0000-000066010000}"/>
    <cellStyle name="Normal 16 2 2 2" xfId="489" xr:uid="{00000000-0005-0000-0000-000067010000}"/>
    <cellStyle name="Normal 16 2 2 2 2" xfId="490" xr:uid="{00000000-0005-0000-0000-000068010000}"/>
    <cellStyle name="Normal 16 2 2 2 2 2" xfId="1587" xr:uid="{00000000-0005-0000-0000-000069010000}"/>
    <cellStyle name="Normal 16 2 2 2 3" xfId="1586" xr:uid="{00000000-0005-0000-0000-00006A010000}"/>
    <cellStyle name="Normal 16 2 2 3" xfId="491" xr:uid="{00000000-0005-0000-0000-00006B010000}"/>
    <cellStyle name="Normal 16 2 2 3 2" xfId="1588" xr:uid="{00000000-0005-0000-0000-00006C010000}"/>
    <cellStyle name="Normal 16 2 2 4" xfId="1403" xr:uid="{00000000-0005-0000-0000-00006D010000}"/>
    <cellStyle name="Normal 16 2 3" xfId="307" xr:uid="{00000000-0005-0000-0000-00006E010000}"/>
    <cellStyle name="Normal 16 2 3 2" xfId="492" xr:uid="{00000000-0005-0000-0000-00006F010000}"/>
    <cellStyle name="Normal 16 2 3 2 2" xfId="493" xr:uid="{00000000-0005-0000-0000-000070010000}"/>
    <cellStyle name="Normal 16 2 3 2 2 2" xfId="1590" xr:uid="{00000000-0005-0000-0000-000071010000}"/>
    <cellStyle name="Normal 16 2 3 2 3" xfId="1589" xr:uid="{00000000-0005-0000-0000-000072010000}"/>
    <cellStyle name="Normal 16 2 3 3" xfId="494" xr:uid="{00000000-0005-0000-0000-000073010000}"/>
    <cellStyle name="Normal 16 2 3 3 2" xfId="1591" xr:uid="{00000000-0005-0000-0000-000074010000}"/>
    <cellStyle name="Normal 16 2 3 4" xfId="1446" xr:uid="{00000000-0005-0000-0000-000075010000}"/>
    <cellStyle name="Normal 16 2 4" xfId="495" xr:uid="{00000000-0005-0000-0000-000076010000}"/>
    <cellStyle name="Normal 16 2 4 2" xfId="496" xr:uid="{00000000-0005-0000-0000-000077010000}"/>
    <cellStyle name="Normal 16 2 4 2 2" xfId="1593" xr:uid="{00000000-0005-0000-0000-000078010000}"/>
    <cellStyle name="Normal 16 2 4 3" xfId="1592" xr:uid="{00000000-0005-0000-0000-000079010000}"/>
    <cellStyle name="Normal 16 2 5" xfId="497" xr:uid="{00000000-0005-0000-0000-00007A010000}"/>
    <cellStyle name="Normal 16 2 5 2" xfId="498" xr:uid="{00000000-0005-0000-0000-00007B010000}"/>
    <cellStyle name="Normal 16 2 5 2 2" xfId="1595" xr:uid="{00000000-0005-0000-0000-00007C010000}"/>
    <cellStyle name="Normal 16 2 5 3" xfId="1594" xr:uid="{00000000-0005-0000-0000-00007D010000}"/>
    <cellStyle name="Normal 16 2 6" xfId="499" xr:uid="{00000000-0005-0000-0000-00007E010000}"/>
    <cellStyle name="Normal 16 2 6 2" xfId="500" xr:uid="{00000000-0005-0000-0000-00007F010000}"/>
    <cellStyle name="Normal 16 2 6 2 2" xfId="1597" xr:uid="{00000000-0005-0000-0000-000080010000}"/>
    <cellStyle name="Normal 16 2 6 3" xfId="1596" xr:uid="{00000000-0005-0000-0000-000081010000}"/>
    <cellStyle name="Normal 16 2 7" xfId="501" xr:uid="{00000000-0005-0000-0000-000082010000}"/>
    <cellStyle name="Normal 16 2 7 2" xfId="1598" xr:uid="{00000000-0005-0000-0000-000083010000}"/>
    <cellStyle name="Normal 16 2 8" xfId="1356" xr:uid="{00000000-0005-0000-0000-000084010000}"/>
    <cellStyle name="Normal 16 3" xfId="111" xr:uid="{00000000-0005-0000-0000-000085010000}"/>
    <cellStyle name="Normal 16 3 2" xfId="200" xr:uid="{00000000-0005-0000-0000-000086010000}"/>
    <cellStyle name="Normal 16 3 2 2" xfId="502" xr:uid="{00000000-0005-0000-0000-000087010000}"/>
    <cellStyle name="Normal 16 3 2 2 2" xfId="503" xr:uid="{00000000-0005-0000-0000-000088010000}"/>
    <cellStyle name="Normal 16 3 2 2 2 2" xfId="1600" xr:uid="{00000000-0005-0000-0000-000089010000}"/>
    <cellStyle name="Normal 16 3 2 2 3" xfId="1599" xr:uid="{00000000-0005-0000-0000-00008A010000}"/>
    <cellStyle name="Normal 16 3 2 3" xfId="504" xr:uid="{00000000-0005-0000-0000-00008B010000}"/>
    <cellStyle name="Normal 16 3 2 3 2" xfId="1601" xr:uid="{00000000-0005-0000-0000-00008C010000}"/>
    <cellStyle name="Normal 16 3 2 4" xfId="1404" xr:uid="{00000000-0005-0000-0000-00008D010000}"/>
    <cellStyle name="Normal 16 3 3" xfId="308" xr:uid="{00000000-0005-0000-0000-00008E010000}"/>
    <cellStyle name="Normal 16 3 3 2" xfId="505" xr:uid="{00000000-0005-0000-0000-00008F010000}"/>
    <cellStyle name="Normal 16 3 3 2 2" xfId="506" xr:uid="{00000000-0005-0000-0000-000090010000}"/>
    <cellStyle name="Normal 16 3 3 2 2 2" xfId="1603" xr:uid="{00000000-0005-0000-0000-000091010000}"/>
    <cellStyle name="Normal 16 3 3 2 3" xfId="1602" xr:uid="{00000000-0005-0000-0000-000092010000}"/>
    <cellStyle name="Normal 16 3 3 3" xfId="507" xr:uid="{00000000-0005-0000-0000-000093010000}"/>
    <cellStyle name="Normal 16 3 3 3 2" xfId="1604" xr:uid="{00000000-0005-0000-0000-000094010000}"/>
    <cellStyle name="Normal 16 3 3 4" xfId="1447" xr:uid="{00000000-0005-0000-0000-000095010000}"/>
    <cellStyle name="Normal 16 3 4" xfId="508" xr:uid="{00000000-0005-0000-0000-000096010000}"/>
    <cellStyle name="Normal 16 3 4 2" xfId="509" xr:uid="{00000000-0005-0000-0000-000097010000}"/>
    <cellStyle name="Normal 16 3 4 2 2" xfId="1606" xr:uid="{00000000-0005-0000-0000-000098010000}"/>
    <cellStyle name="Normal 16 3 4 3" xfId="1605" xr:uid="{00000000-0005-0000-0000-000099010000}"/>
    <cellStyle name="Normal 16 3 5" xfId="510" xr:uid="{00000000-0005-0000-0000-00009A010000}"/>
    <cellStyle name="Normal 16 3 5 2" xfId="511" xr:uid="{00000000-0005-0000-0000-00009B010000}"/>
    <cellStyle name="Normal 16 3 5 2 2" xfId="1608" xr:uid="{00000000-0005-0000-0000-00009C010000}"/>
    <cellStyle name="Normal 16 3 5 3" xfId="1607" xr:uid="{00000000-0005-0000-0000-00009D010000}"/>
    <cellStyle name="Normal 16 3 6" xfId="512" xr:uid="{00000000-0005-0000-0000-00009E010000}"/>
    <cellStyle name="Normal 16 3 6 2" xfId="513" xr:uid="{00000000-0005-0000-0000-00009F010000}"/>
    <cellStyle name="Normal 16 3 6 2 2" xfId="1610" xr:uid="{00000000-0005-0000-0000-0000A0010000}"/>
    <cellStyle name="Normal 16 3 6 3" xfId="1609" xr:uid="{00000000-0005-0000-0000-0000A1010000}"/>
    <cellStyle name="Normal 16 3 7" xfId="514" xr:uid="{00000000-0005-0000-0000-0000A2010000}"/>
    <cellStyle name="Normal 16 3 7 2" xfId="1611" xr:uid="{00000000-0005-0000-0000-0000A3010000}"/>
    <cellStyle name="Normal 16 3 8" xfId="1357" xr:uid="{00000000-0005-0000-0000-0000A4010000}"/>
    <cellStyle name="Normal 16 4" xfId="198" xr:uid="{00000000-0005-0000-0000-0000A5010000}"/>
    <cellStyle name="Normal 16 4 2" xfId="515" xr:uid="{00000000-0005-0000-0000-0000A6010000}"/>
    <cellStyle name="Normal 16 4 2 2" xfId="516" xr:uid="{00000000-0005-0000-0000-0000A7010000}"/>
    <cellStyle name="Normal 16 4 2 2 2" xfId="1613" xr:uid="{00000000-0005-0000-0000-0000A8010000}"/>
    <cellStyle name="Normal 16 4 2 3" xfId="1612" xr:uid="{00000000-0005-0000-0000-0000A9010000}"/>
    <cellStyle name="Normal 16 4 3" xfId="517" xr:uid="{00000000-0005-0000-0000-0000AA010000}"/>
    <cellStyle name="Normal 16 4 3 2" xfId="1614" xr:uid="{00000000-0005-0000-0000-0000AB010000}"/>
    <cellStyle name="Normal 16 4 4" xfId="1402" xr:uid="{00000000-0005-0000-0000-0000AC010000}"/>
    <cellStyle name="Normal 16 5" xfId="306" xr:uid="{00000000-0005-0000-0000-0000AD010000}"/>
    <cellStyle name="Normal 16 5 2" xfId="518" xr:uid="{00000000-0005-0000-0000-0000AE010000}"/>
    <cellStyle name="Normal 16 5 2 2" xfId="519" xr:uid="{00000000-0005-0000-0000-0000AF010000}"/>
    <cellStyle name="Normal 16 5 2 2 2" xfId="1616" xr:uid="{00000000-0005-0000-0000-0000B0010000}"/>
    <cellStyle name="Normal 16 5 2 3" xfId="1615" xr:uid="{00000000-0005-0000-0000-0000B1010000}"/>
    <cellStyle name="Normal 16 5 3" xfId="520" xr:uid="{00000000-0005-0000-0000-0000B2010000}"/>
    <cellStyle name="Normal 16 5 3 2" xfId="1617" xr:uid="{00000000-0005-0000-0000-0000B3010000}"/>
    <cellStyle name="Normal 16 5 4" xfId="1445" xr:uid="{00000000-0005-0000-0000-0000B4010000}"/>
    <cellStyle name="Normal 16 6" xfId="521" xr:uid="{00000000-0005-0000-0000-0000B5010000}"/>
    <cellStyle name="Normal 16 6 2" xfId="522" xr:uid="{00000000-0005-0000-0000-0000B6010000}"/>
    <cellStyle name="Normal 16 6 2 2" xfId="1619" xr:uid="{00000000-0005-0000-0000-0000B7010000}"/>
    <cellStyle name="Normal 16 6 3" xfId="1618" xr:uid="{00000000-0005-0000-0000-0000B8010000}"/>
    <cellStyle name="Normal 16 7" xfId="523" xr:uid="{00000000-0005-0000-0000-0000B9010000}"/>
    <cellStyle name="Normal 16 7 2" xfId="524" xr:uid="{00000000-0005-0000-0000-0000BA010000}"/>
    <cellStyle name="Normal 16 7 2 2" xfId="1621" xr:uid="{00000000-0005-0000-0000-0000BB010000}"/>
    <cellStyle name="Normal 16 7 3" xfId="1620" xr:uid="{00000000-0005-0000-0000-0000BC010000}"/>
    <cellStyle name="Normal 16 8" xfId="525" xr:uid="{00000000-0005-0000-0000-0000BD010000}"/>
    <cellStyle name="Normal 16 8 2" xfId="526" xr:uid="{00000000-0005-0000-0000-0000BE010000}"/>
    <cellStyle name="Normal 16 8 2 2" xfId="1623" xr:uid="{00000000-0005-0000-0000-0000BF010000}"/>
    <cellStyle name="Normal 16 8 3" xfId="1622" xr:uid="{00000000-0005-0000-0000-0000C0010000}"/>
    <cellStyle name="Normal 16 9" xfId="527" xr:uid="{00000000-0005-0000-0000-0000C1010000}"/>
    <cellStyle name="Normal 16 9 2" xfId="1624" xr:uid="{00000000-0005-0000-0000-0000C2010000}"/>
    <cellStyle name="Normal 160" xfId="1254" xr:uid="{00000000-0005-0000-0000-0000C3010000}"/>
    <cellStyle name="Normal 161" xfId="1255" xr:uid="{00000000-0005-0000-0000-0000C4010000}"/>
    <cellStyle name="Normal 162" xfId="1256" xr:uid="{00000000-0005-0000-0000-0000C5010000}"/>
    <cellStyle name="Normal 163" xfId="1257" xr:uid="{00000000-0005-0000-0000-0000C6010000}"/>
    <cellStyle name="Normal 164" xfId="1245" xr:uid="{00000000-0005-0000-0000-0000C7010000}"/>
    <cellStyle name="Normal 165" xfId="1259" xr:uid="{00000000-0005-0000-0000-0000C8010000}"/>
    <cellStyle name="Normal 166" xfId="1260" xr:uid="{00000000-0005-0000-0000-0000C9010000}"/>
    <cellStyle name="Normal 167" xfId="1261" xr:uid="{00000000-0005-0000-0000-0000CA010000}"/>
    <cellStyle name="Normal 168" xfId="1228" xr:uid="{00000000-0005-0000-0000-0000CB010000}"/>
    <cellStyle name="Normal 169" xfId="1262" xr:uid="{00000000-0005-0000-0000-0000CC010000}"/>
    <cellStyle name="Normal 17" xfId="52" xr:uid="{00000000-0005-0000-0000-0000CD010000}"/>
    <cellStyle name="Normal 17 2" xfId="201" xr:uid="{00000000-0005-0000-0000-0000CE010000}"/>
    <cellStyle name="Normal 17 2 2" xfId="528" xr:uid="{00000000-0005-0000-0000-0000CF010000}"/>
    <cellStyle name="Normal 17 3" xfId="529" xr:uid="{00000000-0005-0000-0000-0000D0010000}"/>
    <cellStyle name="Normal 17 4" xfId="530" xr:uid="{00000000-0005-0000-0000-0000D1010000}"/>
    <cellStyle name="Normal 170" xfId="1263" xr:uid="{00000000-0005-0000-0000-0000D2010000}"/>
    <cellStyle name="Normal 171" xfId="1264" xr:uid="{00000000-0005-0000-0000-0000D3010000}"/>
    <cellStyle name="Normal 172" xfId="1265" xr:uid="{00000000-0005-0000-0000-0000D4010000}"/>
    <cellStyle name="Normal 173" xfId="1266" xr:uid="{00000000-0005-0000-0000-0000D5010000}"/>
    <cellStyle name="Normal 174" xfId="1267" xr:uid="{00000000-0005-0000-0000-0000D6010000}"/>
    <cellStyle name="Normal 175" xfId="1268" xr:uid="{00000000-0005-0000-0000-0000D7010000}"/>
    <cellStyle name="Normal 176" xfId="1269" xr:uid="{00000000-0005-0000-0000-0000D8010000}"/>
    <cellStyle name="Normal 177" xfId="1270" xr:uid="{00000000-0005-0000-0000-0000D9010000}"/>
    <cellStyle name="Normal 178" xfId="1271" xr:uid="{00000000-0005-0000-0000-0000DA010000}"/>
    <cellStyle name="Normal 179" xfId="1272" xr:uid="{00000000-0005-0000-0000-0000DB010000}"/>
    <cellStyle name="Normal 18" xfId="62" xr:uid="{00000000-0005-0000-0000-0000DC010000}"/>
    <cellStyle name="Normal 18 2" xfId="202" xr:uid="{00000000-0005-0000-0000-0000DD010000}"/>
    <cellStyle name="Normal 18 2 2" xfId="531" xr:uid="{00000000-0005-0000-0000-0000DE010000}"/>
    <cellStyle name="Normal 18 3" xfId="532" xr:uid="{00000000-0005-0000-0000-0000DF010000}"/>
    <cellStyle name="Normal 18 4" xfId="533" xr:uid="{00000000-0005-0000-0000-0000E0010000}"/>
    <cellStyle name="Normal 180" xfId="1273" xr:uid="{00000000-0005-0000-0000-0000E1010000}"/>
    <cellStyle name="Normal 181" xfId="1274" xr:uid="{00000000-0005-0000-0000-0000E2010000}"/>
    <cellStyle name="Normal 182" xfId="1275" xr:uid="{00000000-0005-0000-0000-0000E3010000}"/>
    <cellStyle name="Normal 183" xfId="1276" xr:uid="{00000000-0005-0000-0000-0000E4010000}"/>
    <cellStyle name="Normal 184" xfId="1277" xr:uid="{00000000-0005-0000-0000-0000E5010000}"/>
    <cellStyle name="Normal 185" xfId="1278" xr:uid="{00000000-0005-0000-0000-0000E6010000}"/>
    <cellStyle name="Normal 186" xfId="1279" xr:uid="{00000000-0005-0000-0000-0000E7010000}"/>
    <cellStyle name="Normal 187" xfId="1258" xr:uid="{00000000-0005-0000-0000-0000E8010000}"/>
    <cellStyle name="Normal 188" xfId="1280" xr:uid="{00000000-0005-0000-0000-0000E9010000}"/>
    <cellStyle name="Normal 189" xfId="1281" xr:uid="{00000000-0005-0000-0000-0000EA010000}"/>
    <cellStyle name="Normal 19" xfId="43" xr:uid="{00000000-0005-0000-0000-0000EB010000}"/>
    <cellStyle name="Normal 19 2" xfId="203" xr:uid="{00000000-0005-0000-0000-0000EC010000}"/>
    <cellStyle name="Normal 19 2 2" xfId="534" xr:uid="{00000000-0005-0000-0000-0000ED010000}"/>
    <cellStyle name="Normal 19 3" xfId="535" xr:uid="{00000000-0005-0000-0000-0000EE010000}"/>
    <cellStyle name="Normal 19 4" xfId="536" xr:uid="{00000000-0005-0000-0000-0000EF010000}"/>
    <cellStyle name="Normal 190" xfId="1282" xr:uid="{00000000-0005-0000-0000-0000F0010000}"/>
    <cellStyle name="Normal 191" xfId="1283" xr:uid="{00000000-0005-0000-0000-0000F1010000}"/>
    <cellStyle name="Normal 192" xfId="1284" xr:uid="{00000000-0005-0000-0000-0000F2010000}"/>
    <cellStyle name="Normal 193" xfId="1225" xr:uid="{00000000-0005-0000-0000-0000F3010000}"/>
    <cellStyle name="Normal 194" xfId="1286" xr:uid="{00000000-0005-0000-0000-0000F4010000}"/>
    <cellStyle name="Normal 195" xfId="1287" xr:uid="{00000000-0005-0000-0000-0000F5010000}"/>
    <cellStyle name="Normal 196" xfId="1288" xr:uid="{00000000-0005-0000-0000-0000F6010000}"/>
    <cellStyle name="Normal 197" xfId="1289" xr:uid="{00000000-0005-0000-0000-0000F7010000}"/>
    <cellStyle name="Normal 198" xfId="1290" xr:uid="{00000000-0005-0000-0000-0000F8010000}"/>
    <cellStyle name="Normal 199" xfId="1291" xr:uid="{00000000-0005-0000-0000-0000F9010000}"/>
    <cellStyle name="Normal 2" xfId="11" xr:uid="{00000000-0005-0000-0000-0000FA010000}"/>
    <cellStyle name="Normal 2 2" xfId="112" xr:uid="{00000000-0005-0000-0000-0000FB010000}"/>
    <cellStyle name="Normal 2 2 2" xfId="170" xr:uid="{00000000-0005-0000-0000-0000FC010000}"/>
    <cellStyle name="Normal 2 2 2 2" xfId="537" xr:uid="{00000000-0005-0000-0000-0000FD010000}"/>
    <cellStyle name="Normal 2 3" xfId="538" xr:uid="{00000000-0005-0000-0000-0000FE010000}"/>
    <cellStyle name="Normal 20" xfId="48" xr:uid="{00000000-0005-0000-0000-0000FF010000}"/>
    <cellStyle name="Normal 20 2" xfId="204" xr:uid="{00000000-0005-0000-0000-000000020000}"/>
    <cellStyle name="Normal 20 2 2" xfId="539" xr:uid="{00000000-0005-0000-0000-000001020000}"/>
    <cellStyle name="Normal 20 3" xfId="540" xr:uid="{00000000-0005-0000-0000-000002020000}"/>
    <cellStyle name="Normal 20 4" xfId="541" xr:uid="{00000000-0005-0000-0000-000003020000}"/>
    <cellStyle name="Normal 200" xfId="1292" xr:uid="{00000000-0005-0000-0000-000004020000}"/>
    <cellStyle name="Normal 201" xfId="1293" xr:uid="{00000000-0005-0000-0000-000005020000}"/>
    <cellStyle name="Normal 202" xfId="1294" xr:uid="{00000000-0005-0000-0000-000006020000}"/>
    <cellStyle name="Normal 203" xfId="1295" xr:uid="{00000000-0005-0000-0000-000007020000}"/>
    <cellStyle name="Normal 204" xfId="1296" xr:uid="{00000000-0005-0000-0000-000008020000}"/>
    <cellStyle name="Normal 205" xfId="1297" xr:uid="{00000000-0005-0000-0000-000009020000}"/>
    <cellStyle name="Normal 206" xfId="1298" xr:uid="{00000000-0005-0000-0000-00000A020000}"/>
    <cellStyle name="Normal 207" xfId="1299" xr:uid="{00000000-0005-0000-0000-00000B020000}"/>
    <cellStyle name="Normal 208" xfId="1300" xr:uid="{00000000-0005-0000-0000-00000C020000}"/>
    <cellStyle name="Normal 209" xfId="1301" xr:uid="{00000000-0005-0000-0000-00000D020000}"/>
    <cellStyle name="Normal 21" xfId="57" xr:uid="{00000000-0005-0000-0000-00000E020000}"/>
    <cellStyle name="Normal 21 2" xfId="205" xr:uid="{00000000-0005-0000-0000-00000F020000}"/>
    <cellStyle name="Normal 21 2 2" xfId="542" xr:uid="{00000000-0005-0000-0000-000010020000}"/>
    <cellStyle name="Normal 21 3" xfId="543" xr:uid="{00000000-0005-0000-0000-000011020000}"/>
    <cellStyle name="Normal 21 4" xfId="544" xr:uid="{00000000-0005-0000-0000-000012020000}"/>
    <cellStyle name="Normal 210" xfId="1302" xr:uid="{00000000-0005-0000-0000-000013020000}"/>
    <cellStyle name="Normal 211" xfId="1303" xr:uid="{00000000-0005-0000-0000-000014020000}"/>
    <cellStyle name="Normal 212" xfId="1304" xr:uid="{00000000-0005-0000-0000-000015020000}"/>
    <cellStyle name="Normal 213" xfId="1305" xr:uid="{00000000-0005-0000-0000-000016020000}"/>
    <cellStyle name="Normal 214" xfId="1285" xr:uid="{00000000-0005-0000-0000-000017020000}"/>
    <cellStyle name="Normal 215" xfId="1307" xr:uid="{00000000-0005-0000-0000-000018020000}"/>
    <cellStyle name="Normal 216" xfId="1308" xr:uid="{00000000-0005-0000-0000-000019020000}"/>
    <cellStyle name="Normal 217" xfId="1309" xr:uid="{00000000-0005-0000-0000-00001A020000}"/>
    <cellStyle name="Normal 218" xfId="1310" xr:uid="{00000000-0005-0000-0000-00001B020000}"/>
    <cellStyle name="Normal 219" xfId="1311" xr:uid="{00000000-0005-0000-0000-00001C020000}"/>
    <cellStyle name="Normal 22" xfId="39" xr:uid="{00000000-0005-0000-0000-00001D020000}"/>
    <cellStyle name="Normal 22 2" xfId="206" xr:uid="{00000000-0005-0000-0000-00001E020000}"/>
    <cellStyle name="Normal 22 2 2" xfId="545" xr:uid="{00000000-0005-0000-0000-00001F020000}"/>
    <cellStyle name="Normal 22 3" xfId="546" xr:uid="{00000000-0005-0000-0000-000020020000}"/>
    <cellStyle name="Normal 22 4" xfId="547" xr:uid="{00000000-0005-0000-0000-000021020000}"/>
    <cellStyle name="Normal 220" xfId="1312" xr:uid="{00000000-0005-0000-0000-000022020000}"/>
    <cellStyle name="Normal 221" xfId="1313" xr:uid="{00000000-0005-0000-0000-000023020000}"/>
    <cellStyle name="Normal 222" xfId="1314" xr:uid="{00000000-0005-0000-0000-000024020000}"/>
    <cellStyle name="Normal 223" xfId="1315" xr:uid="{00000000-0005-0000-0000-000025020000}"/>
    <cellStyle name="Normal 224" xfId="1316" xr:uid="{00000000-0005-0000-0000-000026020000}"/>
    <cellStyle name="Normal 225" xfId="1317" xr:uid="{00000000-0005-0000-0000-000027020000}"/>
    <cellStyle name="Normal 226" xfId="1318" xr:uid="{00000000-0005-0000-0000-000028020000}"/>
    <cellStyle name="Normal 227" xfId="1319" xr:uid="{00000000-0005-0000-0000-000029020000}"/>
    <cellStyle name="Normal 228" xfId="1320" xr:uid="{00000000-0005-0000-0000-00002A020000}"/>
    <cellStyle name="Normal 229" xfId="1321" xr:uid="{00000000-0005-0000-0000-00002B020000}"/>
    <cellStyle name="Normal 23" xfId="35" xr:uid="{00000000-0005-0000-0000-00002C020000}"/>
    <cellStyle name="Normal 23 2" xfId="207" xr:uid="{00000000-0005-0000-0000-00002D020000}"/>
    <cellStyle name="Normal 23 2 2" xfId="548" xr:uid="{00000000-0005-0000-0000-00002E020000}"/>
    <cellStyle name="Normal 23 3" xfId="549" xr:uid="{00000000-0005-0000-0000-00002F020000}"/>
    <cellStyle name="Normal 23 4" xfId="550" xr:uid="{00000000-0005-0000-0000-000030020000}"/>
    <cellStyle name="Normal 230" xfId="1322" xr:uid="{00000000-0005-0000-0000-000031020000}"/>
    <cellStyle name="Normal 231" xfId="1323" xr:uid="{00000000-0005-0000-0000-000032020000}"/>
    <cellStyle name="Normal 232" xfId="1324" xr:uid="{00000000-0005-0000-0000-000033020000}"/>
    <cellStyle name="Normal 233" xfId="1325" xr:uid="{00000000-0005-0000-0000-000034020000}"/>
    <cellStyle name="Normal 234" xfId="1326" xr:uid="{00000000-0005-0000-0000-000035020000}"/>
    <cellStyle name="Normal 235" xfId="1327" xr:uid="{00000000-0005-0000-0000-000036020000}"/>
    <cellStyle name="Normal 236" xfId="1328" xr:uid="{00000000-0005-0000-0000-000037020000}"/>
    <cellStyle name="Normal 237" xfId="1329" xr:uid="{00000000-0005-0000-0000-000038020000}"/>
    <cellStyle name="Normal 238" xfId="1306" xr:uid="{00000000-0005-0000-0000-000039020000}"/>
    <cellStyle name="Normal 239" xfId="1330" xr:uid="{00000000-0005-0000-0000-00003A020000}"/>
    <cellStyle name="Normal 24" xfId="37" xr:uid="{00000000-0005-0000-0000-00003B020000}"/>
    <cellStyle name="Normal 24 2" xfId="208" xr:uid="{00000000-0005-0000-0000-00003C020000}"/>
    <cellStyle name="Normal 24 2 2" xfId="551" xr:uid="{00000000-0005-0000-0000-00003D020000}"/>
    <cellStyle name="Normal 24 3" xfId="552" xr:uid="{00000000-0005-0000-0000-00003E020000}"/>
    <cellStyle name="Normal 24 4" xfId="553" xr:uid="{00000000-0005-0000-0000-00003F020000}"/>
    <cellStyle name="Normal 240" xfId="1331" xr:uid="{00000000-0005-0000-0000-000040020000}"/>
    <cellStyle name="Normal 241" xfId="1332" xr:uid="{00000000-0005-0000-0000-000041020000}"/>
    <cellStyle name="Normal 242" xfId="1333" xr:uid="{00000000-0005-0000-0000-000042020000}"/>
    <cellStyle name="Normal 243" xfId="1334" xr:uid="{00000000-0005-0000-0000-000043020000}"/>
    <cellStyle name="Normal 244" xfId="1335" xr:uid="{00000000-0005-0000-0000-000044020000}"/>
    <cellStyle name="Normal 245" xfId="1336" xr:uid="{00000000-0005-0000-0000-000045020000}"/>
    <cellStyle name="Normal 246" xfId="1337" xr:uid="{00000000-0005-0000-0000-000046020000}"/>
    <cellStyle name="Normal 247" xfId="1338" xr:uid="{00000000-0005-0000-0000-000047020000}"/>
    <cellStyle name="Normal 248" xfId="1339" xr:uid="{00000000-0005-0000-0000-000048020000}"/>
    <cellStyle name="Normal 249" xfId="1340" xr:uid="{00000000-0005-0000-0000-000049020000}"/>
    <cellStyle name="Normal 25" xfId="66" xr:uid="{00000000-0005-0000-0000-00004A020000}"/>
    <cellStyle name="Normal 25 2" xfId="209" xr:uid="{00000000-0005-0000-0000-00004B020000}"/>
    <cellStyle name="Normal 25 2 2" xfId="554" xr:uid="{00000000-0005-0000-0000-00004C020000}"/>
    <cellStyle name="Normal 25 3" xfId="555" xr:uid="{00000000-0005-0000-0000-00004D020000}"/>
    <cellStyle name="Normal 25 4" xfId="556" xr:uid="{00000000-0005-0000-0000-00004E020000}"/>
    <cellStyle name="Normal 250" xfId="1341" xr:uid="{00000000-0005-0000-0000-00004F020000}"/>
    <cellStyle name="Normal 251" xfId="1342" xr:uid="{00000000-0005-0000-0000-000050020000}"/>
    <cellStyle name="Normal 252" xfId="1343" xr:uid="{00000000-0005-0000-0000-000051020000}"/>
    <cellStyle name="Normal 253" xfId="1344" xr:uid="{00000000-0005-0000-0000-000052020000}"/>
    <cellStyle name="Normal 254" xfId="1345" xr:uid="{00000000-0005-0000-0000-000053020000}"/>
    <cellStyle name="Normal 255" xfId="1346" xr:uid="{00000000-0005-0000-0000-000054020000}"/>
    <cellStyle name="Normal 256" xfId="1347" xr:uid="{00000000-0005-0000-0000-000055020000}"/>
    <cellStyle name="Normal 257" xfId="1389" xr:uid="{00000000-0005-0000-0000-000056020000}"/>
    <cellStyle name="Normal 258" xfId="1898" xr:uid="{00000000-0005-0000-0000-000057020000}"/>
    <cellStyle name="Normal 259" xfId="2087" xr:uid="{00000000-0005-0000-0000-000058020000}"/>
    <cellStyle name="Normal 26" xfId="77" xr:uid="{00000000-0005-0000-0000-000059020000}"/>
    <cellStyle name="Normal 26 2" xfId="210" xr:uid="{00000000-0005-0000-0000-00005A020000}"/>
    <cellStyle name="Normal 26 2 2" xfId="557" xr:uid="{00000000-0005-0000-0000-00005B020000}"/>
    <cellStyle name="Normal 26 3" xfId="558" xr:uid="{00000000-0005-0000-0000-00005C020000}"/>
    <cellStyle name="Normal 26 4" xfId="559" xr:uid="{00000000-0005-0000-0000-00005D020000}"/>
    <cellStyle name="Normal 260" xfId="1484" xr:uid="{00000000-0005-0000-0000-00005E020000}"/>
    <cellStyle name="Normal 261" xfId="2086" xr:uid="{00000000-0005-0000-0000-00005F020000}"/>
    <cellStyle name="Normal 27" xfId="71" xr:uid="{00000000-0005-0000-0000-000060020000}"/>
    <cellStyle name="Normal 27 2" xfId="211" xr:uid="{00000000-0005-0000-0000-000061020000}"/>
    <cellStyle name="Normal 27 2 2" xfId="560" xr:uid="{00000000-0005-0000-0000-000062020000}"/>
    <cellStyle name="Normal 27 3" xfId="561" xr:uid="{00000000-0005-0000-0000-000063020000}"/>
    <cellStyle name="Normal 27 4" xfId="562" xr:uid="{00000000-0005-0000-0000-000064020000}"/>
    <cellStyle name="Normal 28" xfId="68" xr:uid="{00000000-0005-0000-0000-000065020000}"/>
    <cellStyle name="Normal 28 2" xfId="212" xr:uid="{00000000-0005-0000-0000-000066020000}"/>
    <cellStyle name="Normal 28 2 2" xfId="563" xr:uid="{00000000-0005-0000-0000-000067020000}"/>
    <cellStyle name="Normal 28 3" xfId="564" xr:uid="{00000000-0005-0000-0000-000068020000}"/>
    <cellStyle name="Normal 28 4" xfId="565" xr:uid="{00000000-0005-0000-0000-000069020000}"/>
    <cellStyle name="Normal 29" xfId="59" xr:uid="{00000000-0005-0000-0000-00006A020000}"/>
    <cellStyle name="Normal 29 2" xfId="213" xr:uid="{00000000-0005-0000-0000-00006B020000}"/>
    <cellStyle name="Normal 29 2 2" xfId="566" xr:uid="{00000000-0005-0000-0000-00006C020000}"/>
    <cellStyle name="Normal 29 3" xfId="567" xr:uid="{00000000-0005-0000-0000-00006D020000}"/>
    <cellStyle name="Normal 29 4" xfId="568" xr:uid="{00000000-0005-0000-0000-00006E020000}"/>
    <cellStyle name="Normal 3" xfId="12" xr:uid="{00000000-0005-0000-0000-00006F020000}"/>
    <cellStyle name="Normal 3 2" xfId="113" xr:uid="{00000000-0005-0000-0000-000070020000}"/>
    <cellStyle name="Normal 3 2 2" xfId="215" xr:uid="{00000000-0005-0000-0000-000071020000}"/>
    <cellStyle name="Normal 3 2 2 2" xfId="569" xr:uid="{00000000-0005-0000-0000-000072020000}"/>
    <cellStyle name="Normal 3 2 3" xfId="570" xr:uid="{00000000-0005-0000-0000-000073020000}"/>
    <cellStyle name="Normal 3 2 4" xfId="571" xr:uid="{00000000-0005-0000-0000-000074020000}"/>
    <cellStyle name="Normal 3 3" xfId="114" xr:uid="{00000000-0005-0000-0000-000075020000}"/>
    <cellStyle name="Normal 3 4" xfId="214" xr:uid="{00000000-0005-0000-0000-000076020000}"/>
    <cellStyle name="Normal 3 4 2" xfId="572" xr:uid="{00000000-0005-0000-0000-000077020000}"/>
    <cellStyle name="Normal 30" xfId="33" xr:uid="{00000000-0005-0000-0000-000078020000}"/>
    <cellStyle name="Normal 30 2" xfId="216" xr:uid="{00000000-0005-0000-0000-000079020000}"/>
    <cellStyle name="Normal 30 2 2" xfId="573" xr:uid="{00000000-0005-0000-0000-00007A020000}"/>
    <cellStyle name="Normal 30 3" xfId="574" xr:uid="{00000000-0005-0000-0000-00007B020000}"/>
    <cellStyle name="Normal 30 4" xfId="575" xr:uid="{00000000-0005-0000-0000-00007C020000}"/>
    <cellStyle name="Normal 31" xfId="64" xr:uid="{00000000-0005-0000-0000-00007D020000}"/>
    <cellStyle name="Normal 31 2" xfId="217" xr:uid="{00000000-0005-0000-0000-00007E020000}"/>
    <cellStyle name="Normal 31 2 2" xfId="576" xr:uid="{00000000-0005-0000-0000-00007F020000}"/>
    <cellStyle name="Normal 31 3" xfId="577" xr:uid="{00000000-0005-0000-0000-000080020000}"/>
    <cellStyle name="Normal 31 4" xfId="578" xr:uid="{00000000-0005-0000-0000-000081020000}"/>
    <cellStyle name="Normal 32" xfId="41" xr:uid="{00000000-0005-0000-0000-000082020000}"/>
    <cellStyle name="Normal 32 2" xfId="218" xr:uid="{00000000-0005-0000-0000-000083020000}"/>
    <cellStyle name="Normal 32 2 2" xfId="579" xr:uid="{00000000-0005-0000-0000-000084020000}"/>
    <cellStyle name="Normal 32 3" xfId="580" xr:uid="{00000000-0005-0000-0000-000085020000}"/>
    <cellStyle name="Normal 32 4" xfId="581" xr:uid="{00000000-0005-0000-0000-000086020000}"/>
    <cellStyle name="Normal 33" xfId="50" xr:uid="{00000000-0005-0000-0000-000087020000}"/>
    <cellStyle name="Normal 33 2" xfId="219" xr:uid="{00000000-0005-0000-0000-000088020000}"/>
    <cellStyle name="Normal 33 2 2" xfId="582" xr:uid="{00000000-0005-0000-0000-000089020000}"/>
    <cellStyle name="Normal 33 3" xfId="583" xr:uid="{00000000-0005-0000-0000-00008A020000}"/>
    <cellStyle name="Normal 33 4" xfId="584" xr:uid="{00000000-0005-0000-0000-00008B020000}"/>
    <cellStyle name="Normal 34" xfId="75" xr:uid="{00000000-0005-0000-0000-00008C020000}"/>
    <cellStyle name="Normal 34 2" xfId="220" xr:uid="{00000000-0005-0000-0000-00008D020000}"/>
    <cellStyle name="Normal 34 2 2" xfId="585" xr:uid="{00000000-0005-0000-0000-00008E020000}"/>
    <cellStyle name="Normal 34 3" xfId="586" xr:uid="{00000000-0005-0000-0000-00008F020000}"/>
    <cellStyle name="Normal 34 4" xfId="587" xr:uid="{00000000-0005-0000-0000-000090020000}"/>
    <cellStyle name="Normal 35" xfId="60" xr:uid="{00000000-0005-0000-0000-000091020000}"/>
    <cellStyle name="Normal 35 2" xfId="221" xr:uid="{00000000-0005-0000-0000-000092020000}"/>
    <cellStyle name="Normal 35 2 2" xfId="588" xr:uid="{00000000-0005-0000-0000-000093020000}"/>
    <cellStyle name="Normal 35 3" xfId="589" xr:uid="{00000000-0005-0000-0000-000094020000}"/>
    <cellStyle name="Normal 35 4" xfId="590" xr:uid="{00000000-0005-0000-0000-000095020000}"/>
    <cellStyle name="Normal 36" xfId="46" xr:uid="{00000000-0005-0000-0000-000096020000}"/>
    <cellStyle name="Normal 36 2" xfId="222" xr:uid="{00000000-0005-0000-0000-000097020000}"/>
    <cellStyle name="Normal 36 2 2" xfId="591" xr:uid="{00000000-0005-0000-0000-000098020000}"/>
    <cellStyle name="Normal 36 3" xfId="592" xr:uid="{00000000-0005-0000-0000-000099020000}"/>
    <cellStyle name="Normal 36 4" xfId="593" xr:uid="{00000000-0005-0000-0000-00009A020000}"/>
    <cellStyle name="Normal 37" xfId="115" xr:uid="{00000000-0005-0000-0000-00009B020000}"/>
    <cellStyle name="Normal 37 2" xfId="116" xr:uid="{00000000-0005-0000-0000-00009C020000}"/>
    <cellStyle name="Normal 37 2 2" xfId="224" xr:uid="{00000000-0005-0000-0000-00009D020000}"/>
    <cellStyle name="Normal 37 2 2 2" xfId="594" xr:uid="{00000000-0005-0000-0000-00009E020000}"/>
    <cellStyle name="Normal 37 2 2 2 2" xfId="595" xr:uid="{00000000-0005-0000-0000-00009F020000}"/>
    <cellStyle name="Normal 37 2 2 2 2 2" xfId="1626" xr:uid="{00000000-0005-0000-0000-0000A0020000}"/>
    <cellStyle name="Normal 37 2 2 2 3" xfId="1625" xr:uid="{00000000-0005-0000-0000-0000A1020000}"/>
    <cellStyle name="Normal 37 2 2 3" xfId="596" xr:uid="{00000000-0005-0000-0000-0000A2020000}"/>
    <cellStyle name="Normal 37 2 2 3 2" xfId="1627" xr:uid="{00000000-0005-0000-0000-0000A3020000}"/>
    <cellStyle name="Normal 37 2 2 4" xfId="1406" xr:uid="{00000000-0005-0000-0000-0000A4020000}"/>
    <cellStyle name="Normal 37 2 3" xfId="310" xr:uid="{00000000-0005-0000-0000-0000A5020000}"/>
    <cellStyle name="Normal 37 2 3 2" xfId="597" xr:uid="{00000000-0005-0000-0000-0000A6020000}"/>
    <cellStyle name="Normal 37 2 3 2 2" xfId="598" xr:uid="{00000000-0005-0000-0000-0000A7020000}"/>
    <cellStyle name="Normal 37 2 3 2 2 2" xfId="1629" xr:uid="{00000000-0005-0000-0000-0000A8020000}"/>
    <cellStyle name="Normal 37 2 3 2 3" xfId="1628" xr:uid="{00000000-0005-0000-0000-0000A9020000}"/>
    <cellStyle name="Normal 37 2 3 3" xfId="599" xr:uid="{00000000-0005-0000-0000-0000AA020000}"/>
    <cellStyle name="Normal 37 2 3 3 2" xfId="1630" xr:uid="{00000000-0005-0000-0000-0000AB020000}"/>
    <cellStyle name="Normal 37 2 3 4" xfId="1449" xr:uid="{00000000-0005-0000-0000-0000AC020000}"/>
    <cellStyle name="Normal 37 2 4" xfId="600" xr:uid="{00000000-0005-0000-0000-0000AD020000}"/>
    <cellStyle name="Normal 37 2 4 2" xfId="601" xr:uid="{00000000-0005-0000-0000-0000AE020000}"/>
    <cellStyle name="Normal 37 2 4 2 2" xfId="1632" xr:uid="{00000000-0005-0000-0000-0000AF020000}"/>
    <cellStyle name="Normal 37 2 4 3" xfId="1631" xr:uid="{00000000-0005-0000-0000-0000B0020000}"/>
    <cellStyle name="Normal 37 2 5" xfId="602" xr:uid="{00000000-0005-0000-0000-0000B1020000}"/>
    <cellStyle name="Normal 37 2 5 2" xfId="603" xr:uid="{00000000-0005-0000-0000-0000B2020000}"/>
    <cellStyle name="Normal 37 2 5 2 2" xfId="1634" xr:uid="{00000000-0005-0000-0000-0000B3020000}"/>
    <cellStyle name="Normal 37 2 5 3" xfId="1633" xr:uid="{00000000-0005-0000-0000-0000B4020000}"/>
    <cellStyle name="Normal 37 2 6" xfId="604" xr:uid="{00000000-0005-0000-0000-0000B5020000}"/>
    <cellStyle name="Normal 37 2 6 2" xfId="605" xr:uid="{00000000-0005-0000-0000-0000B6020000}"/>
    <cellStyle name="Normal 37 2 6 2 2" xfId="1636" xr:uid="{00000000-0005-0000-0000-0000B7020000}"/>
    <cellStyle name="Normal 37 2 6 3" xfId="1635" xr:uid="{00000000-0005-0000-0000-0000B8020000}"/>
    <cellStyle name="Normal 37 2 7" xfId="606" xr:uid="{00000000-0005-0000-0000-0000B9020000}"/>
    <cellStyle name="Normal 37 2 7 2" xfId="1637" xr:uid="{00000000-0005-0000-0000-0000BA020000}"/>
    <cellStyle name="Normal 37 2 8" xfId="1359" xr:uid="{00000000-0005-0000-0000-0000BB020000}"/>
    <cellStyle name="Normal 37 3" xfId="223" xr:uid="{00000000-0005-0000-0000-0000BC020000}"/>
    <cellStyle name="Normal 37 3 2" xfId="607" xr:uid="{00000000-0005-0000-0000-0000BD020000}"/>
    <cellStyle name="Normal 37 3 2 2" xfId="608" xr:uid="{00000000-0005-0000-0000-0000BE020000}"/>
    <cellStyle name="Normal 37 3 2 2 2" xfId="1639" xr:uid="{00000000-0005-0000-0000-0000BF020000}"/>
    <cellStyle name="Normal 37 3 2 3" xfId="1638" xr:uid="{00000000-0005-0000-0000-0000C0020000}"/>
    <cellStyle name="Normal 37 3 3" xfId="609" xr:uid="{00000000-0005-0000-0000-0000C1020000}"/>
    <cellStyle name="Normal 37 3 3 2" xfId="1640" xr:uid="{00000000-0005-0000-0000-0000C2020000}"/>
    <cellStyle name="Normal 37 3 4" xfId="1405" xr:uid="{00000000-0005-0000-0000-0000C3020000}"/>
    <cellStyle name="Normal 37 4" xfId="309" xr:uid="{00000000-0005-0000-0000-0000C4020000}"/>
    <cellStyle name="Normal 37 4 2" xfId="610" xr:uid="{00000000-0005-0000-0000-0000C5020000}"/>
    <cellStyle name="Normal 37 4 2 2" xfId="611" xr:uid="{00000000-0005-0000-0000-0000C6020000}"/>
    <cellStyle name="Normal 37 4 2 2 2" xfId="1642" xr:uid="{00000000-0005-0000-0000-0000C7020000}"/>
    <cellStyle name="Normal 37 4 2 3" xfId="1641" xr:uid="{00000000-0005-0000-0000-0000C8020000}"/>
    <cellStyle name="Normal 37 4 3" xfId="612" xr:uid="{00000000-0005-0000-0000-0000C9020000}"/>
    <cellStyle name="Normal 37 4 3 2" xfId="1643" xr:uid="{00000000-0005-0000-0000-0000CA020000}"/>
    <cellStyle name="Normal 37 4 4" xfId="1448" xr:uid="{00000000-0005-0000-0000-0000CB020000}"/>
    <cellStyle name="Normal 37 5" xfId="613" xr:uid="{00000000-0005-0000-0000-0000CC020000}"/>
    <cellStyle name="Normal 37 5 2" xfId="614" xr:uid="{00000000-0005-0000-0000-0000CD020000}"/>
    <cellStyle name="Normal 37 5 2 2" xfId="1645" xr:uid="{00000000-0005-0000-0000-0000CE020000}"/>
    <cellStyle name="Normal 37 5 3" xfId="1644" xr:uid="{00000000-0005-0000-0000-0000CF020000}"/>
    <cellStyle name="Normal 37 6" xfId="615" xr:uid="{00000000-0005-0000-0000-0000D0020000}"/>
    <cellStyle name="Normal 37 6 2" xfId="616" xr:uid="{00000000-0005-0000-0000-0000D1020000}"/>
    <cellStyle name="Normal 37 6 2 2" xfId="1647" xr:uid="{00000000-0005-0000-0000-0000D2020000}"/>
    <cellStyle name="Normal 37 6 3" xfId="1646" xr:uid="{00000000-0005-0000-0000-0000D3020000}"/>
    <cellStyle name="Normal 37 7" xfId="617" xr:uid="{00000000-0005-0000-0000-0000D4020000}"/>
    <cellStyle name="Normal 37 7 2" xfId="618" xr:uid="{00000000-0005-0000-0000-0000D5020000}"/>
    <cellStyle name="Normal 37 7 2 2" xfId="1649" xr:uid="{00000000-0005-0000-0000-0000D6020000}"/>
    <cellStyle name="Normal 37 7 3" xfId="1648" xr:uid="{00000000-0005-0000-0000-0000D7020000}"/>
    <cellStyle name="Normal 37 8" xfId="619" xr:uid="{00000000-0005-0000-0000-0000D8020000}"/>
    <cellStyle name="Normal 37 8 2" xfId="1650" xr:uid="{00000000-0005-0000-0000-0000D9020000}"/>
    <cellStyle name="Normal 37 9" xfId="1358" xr:uid="{00000000-0005-0000-0000-0000DA020000}"/>
    <cellStyle name="Normal 38" xfId="117" xr:uid="{00000000-0005-0000-0000-0000DB020000}"/>
    <cellStyle name="Normal 38 2" xfId="225" xr:uid="{00000000-0005-0000-0000-0000DC020000}"/>
    <cellStyle name="Normal 38 2 2" xfId="620" xr:uid="{00000000-0005-0000-0000-0000DD020000}"/>
    <cellStyle name="Normal 38 2 2 2" xfId="621" xr:uid="{00000000-0005-0000-0000-0000DE020000}"/>
    <cellStyle name="Normal 38 2 2 2 2" xfId="1652" xr:uid="{00000000-0005-0000-0000-0000DF020000}"/>
    <cellStyle name="Normal 38 2 2 3" xfId="1651" xr:uid="{00000000-0005-0000-0000-0000E0020000}"/>
    <cellStyle name="Normal 38 2 3" xfId="622" xr:uid="{00000000-0005-0000-0000-0000E1020000}"/>
    <cellStyle name="Normal 38 2 3 2" xfId="1653" xr:uid="{00000000-0005-0000-0000-0000E2020000}"/>
    <cellStyle name="Normal 38 2 4" xfId="1407" xr:uid="{00000000-0005-0000-0000-0000E3020000}"/>
    <cellStyle name="Normal 38 3" xfId="311" xr:uid="{00000000-0005-0000-0000-0000E4020000}"/>
    <cellStyle name="Normal 38 3 2" xfId="623" xr:uid="{00000000-0005-0000-0000-0000E5020000}"/>
    <cellStyle name="Normal 38 3 2 2" xfId="624" xr:uid="{00000000-0005-0000-0000-0000E6020000}"/>
    <cellStyle name="Normal 38 3 2 2 2" xfId="1655" xr:uid="{00000000-0005-0000-0000-0000E7020000}"/>
    <cellStyle name="Normal 38 3 2 3" xfId="1654" xr:uid="{00000000-0005-0000-0000-0000E8020000}"/>
    <cellStyle name="Normal 38 3 3" xfId="625" xr:uid="{00000000-0005-0000-0000-0000E9020000}"/>
    <cellStyle name="Normal 38 3 3 2" xfId="1656" xr:uid="{00000000-0005-0000-0000-0000EA020000}"/>
    <cellStyle name="Normal 38 3 4" xfId="1450" xr:uid="{00000000-0005-0000-0000-0000EB020000}"/>
    <cellStyle name="Normal 38 4" xfId="626" xr:uid="{00000000-0005-0000-0000-0000EC020000}"/>
    <cellStyle name="Normal 38 4 2" xfId="627" xr:uid="{00000000-0005-0000-0000-0000ED020000}"/>
    <cellStyle name="Normal 38 4 2 2" xfId="1658" xr:uid="{00000000-0005-0000-0000-0000EE020000}"/>
    <cellStyle name="Normal 38 4 3" xfId="1657" xr:uid="{00000000-0005-0000-0000-0000EF020000}"/>
    <cellStyle name="Normal 38 5" xfId="628" xr:uid="{00000000-0005-0000-0000-0000F0020000}"/>
    <cellStyle name="Normal 38 5 2" xfId="629" xr:uid="{00000000-0005-0000-0000-0000F1020000}"/>
    <cellStyle name="Normal 38 5 2 2" xfId="1660" xr:uid="{00000000-0005-0000-0000-0000F2020000}"/>
    <cellStyle name="Normal 38 5 3" xfId="1659" xr:uid="{00000000-0005-0000-0000-0000F3020000}"/>
    <cellStyle name="Normal 38 6" xfId="630" xr:uid="{00000000-0005-0000-0000-0000F4020000}"/>
    <cellStyle name="Normal 38 6 2" xfId="631" xr:uid="{00000000-0005-0000-0000-0000F5020000}"/>
    <cellStyle name="Normal 38 6 2 2" xfId="1662" xr:uid="{00000000-0005-0000-0000-0000F6020000}"/>
    <cellStyle name="Normal 38 6 3" xfId="1661" xr:uid="{00000000-0005-0000-0000-0000F7020000}"/>
    <cellStyle name="Normal 38 7" xfId="632" xr:uid="{00000000-0005-0000-0000-0000F8020000}"/>
    <cellStyle name="Normal 38 7 2" xfId="1663" xr:uid="{00000000-0005-0000-0000-0000F9020000}"/>
    <cellStyle name="Normal 38 8" xfId="1360" xr:uid="{00000000-0005-0000-0000-0000FA020000}"/>
    <cellStyle name="Normal 39" xfId="34" xr:uid="{00000000-0005-0000-0000-0000FB020000}"/>
    <cellStyle name="Normal 39 2" xfId="226" xr:uid="{00000000-0005-0000-0000-0000FC020000}"/>
    <cellStyle name="Normal 39 2 2" xfId="633" xr:uid="{00000000-0005-0000-0000-0000FD020000}"/>
    <cellStyle name="Normal 39 3" xfId="634" xr:uid="{00000000-0005-0000-0000-0000FE020000}"/>
    <cellStyle name="Normal 39 4" xfId="635" xr:uid="{00000000-0005-0000-0000-0000FF020000}"/>
    <cellStyle name="Normal 4" xfId="13" xr:uid="{00000000-0005-0000-0000-000000030000}"/>
    <cellStyle name="Normal 4 2" xfId="172" xr:uid="{00000000-0005-0000-0000-000001030000}"/>
    <cellStyle name="Normal 4 2 2" xfId="636" xr:uid="{00000000-0005-0000-0000-000002030000}"/>
    <cellStyle name="Normal 4 3" xfId="227" xr:uid="{00000000-0005-0000-0000-000003030000}"/>
    <cellStyle name="Normal 4 4" xfId="637" xr:uid="{00000000-0005-0000-0000-000004030000}"/>
    <cellStyle name="Normal 4 5" xfId="1223" xr:uid="{00000000-0005-0000-0000-000005030000}"/>
    <cellStyle name="Normal 4 5 2" xfId="2085" xr:uid="{00000000-0005-0000-0000-000006030000}"/>
    <cellStyle name="Normal 4 6" xfId="1227" xr:uid="{00000000-0005-0000-0000-000007030000}"/>
    <cellStyle name="Normal 40" xfId="36" xr:uid="{00000000-0005-0000-0000-000008030000}"/>
    <cellStyle name="Normal 40 2" xfId="228" xr:uid="{00000000-0005-0000-0000-000009030000}"/>
    <cellStyle name="Normal 40 2 2" xfId="638" xr:uid="{00000000-0005-0000-0000-00000A030000}"/>
    <cellStyle name="Normal 40 3" xfId="639" xr:uid="{00000000-0005-0000-0000-00000B030000}"/>
    <cellStyle name="Normal 40 4" xfId="640" xr:uid="{00000000-0005-0000-0000-00000C030000}"/>
    <cellStyle name="Normal 41" xfId="38" xr:uid="{00000000-0005-0000-0000-00000D030000}"/>
    <cellStyle name="Normal 41 2" xfId="229" xr:uid="{00000000-0005-0000-0000-00000E030000}"/>
    <cellStyle name="Normal 41 2 2" xfId="641" xr:uid="{00000000-0005-0000-0000-00000F030000}"/>
    <cellStyle name="Normal 41 3" xfId="642" xr:uid="{00000000-0005-0000-0000-000010030000}"/>
    <cellStyle name="Normal 41 4" xfId="643" xr:uid="{00000000-0005-0000-0000-000011030000}"/>
    <cellStyle name="Normal 42" xfId="40" xr:uid="{00000000-0005-0000-0000-000012030000}"/>
    <cellStyle name="Normal 42 2" xfId="230" xr:uid="{00000000-0005-0000-0000-000013030000}"/>
    <cellStyle name="Normal 42 2 2" xfId="644" xr:uid="{00000000-0005-0000-0000-000014030000}"/>
    <cellStyle name="Normal 42 3" xfId="645" xr:uid="{00000000-0005-0000-0000-000015030000}"/>
    <cellStyle name="Normal 42 4" xfId="646" xr:uid="{00000000-0005-0000-0000-000016030000}"/>
    <cellStyle name="Normal 43" xfId="42" xr:uid="{00000000-0005-0000-0000-000017030000}"/>
    <cellStyle name="Normal 43 2" xfId="231" xr:uid="{00000000-0005-0000-0000-000018030000}"/>
    <cellStyle name="Normal 43 2 2" xfId="647" xr:uid="{00000000-0005-0000-0000-000019030000}"/>
    <cellStyle name="Normal 43 3" xfId="648" xr:uid="{00000000-0005-0000-0000-00001A030000}"/>
    <cellStyle name="Normal 43 4" xfId="649" xr:uid="{00000000-0005-0000-0000-00001B030000}"/>
    <cellStyle name="Normal 44" xfId="44" xr:uid="{00000000-0005-0000-0000-00001C030000}"/>
    <cellStyle name="Normal 44 2" xfId="232" xr:uid="{00000000-0005-0000-0000-00001D030000}"/>
    <cellStyle name="Normal 44 2 2" xfId="650" xr:uid="{00000000-0005-0000-0000-00001E030000}"/>
    <cellStyle name="Normal 44 3" xfId="651" xr:uid="{00000000-0005-0000-0000-00001F030000}"/>
    <cellStyle name="Normal 44 4" xfId="652" xr:uid="{00000000-0005-0000-0000-000020030000}"/>
    <cellStyle name="Normal 45" xfId="45" xr:uid="{00000000-0005-0000-0000-000021030000}"/>
    <cellStyle name="Normal 45 2" xfId="233" xr:uid="{00000000-0005-0000-0000-000022030000}"/>
    <cellStyle name="Normal 45 2 2" xfId="653" xr:uid="{00000000-0005-0000-0000-000023030000}"/>
    <cellStyle name="Normal 45 3" xfId="654" xr:uid="{00000000-0005-0000-0000-000024030000}"/>
    <cellStyle name="Normal 45 4" xfId="655" xr:uid="{00000000-0005-0000-0000-000025030000}"/>
    <cellStyle name="Normal 46" xfId="47" xr:uid="{00000000-0005-0000-0000-000026030000}"/>
    <cellStyle name="Normal 46 2" xfId="234" xr:uid="{00000000-0005-0000-0000-000027030000}"/>
    <cellStyle name="Normal 46 2 2" xfId="656" xr:uid="{00000000-0005-0000-0000-000028030000}"/>
    <cellStyle name="Normal 46 3" xfId="657" xr:uid="{00000000-0005-0000-0000-000029030000}"/>
    <cellStyle name="Normal 46 4" xfId="658" xr:uid="{00000000-0005-0000-0000-00002A030000}"/>
    <cellStyle name="Normal 47" xfId="49" xr:uid="{00000000-0005-0000-0000-00002B030000}"/>
    <cellStyle name="Normal 47 2" xfId="235" xr:uid="{00000000-0005-0000-0000-00002C030000}"/>
    <cellStyle name="Normal 47 2 2" xfId="659" xr:uid="{00000000-0005-0000-0000-00002D030000}"/>
    <cellStyle name="Normal 47 3" xfId="660" xr:uid="{00000000-0005-0000-0000-00002E030000}"/>
    <cellStyle name="Normal 47 4" xfId="661" xr:uid="{00000000-0005-0000-0000-00002F030000}"/>
    <cellStyle name="Normal 48" xfId="51" xr:uid="{00000000-0005-0000-0000-000030030000}"/>
    <cellStyle name="Normal 48 2" xfId="236" xr:uid="{00000000-0005-0000-0000-000031030000}"/>
    <cellStyle name="Normal 48 2 2" xfId="662" xr:uid="{00000000-0005-0000-0000-000032030000}"/>
    <cellStyle name="Normal 48 3" xfId="663" xr:uid="{00000000-0005-0000-0000-000033030000}"/>
    <cellStyle name="Normal 48 4" xfId="664" xr:uid="{00000000-0005-0000-0000-000034030000}"/>
    <cellStyle name="Normal 49" xfId="53" xr:uid="{00000000-0005-0000-0000-000035030000}"/>
    <cellStyle name="Normal 49 2" xfId="237" xr:uid="{00000000-0005-0000-0000-000036030000}"/>
    <cellStyle name="Normal 49 2 2" xfId="665" xr:uid="{00000000-0005-0000-0000-000037030000}"/>
    <cellStyle name="Normal 49 3" xfId="666" xr:uid="{00000000-0005-0000-0000-000038030000}"/>
    <cellStyle name="Normal 49 4" xfId="667" xr:uid="{00000000-0005-0000-0000-000039030000}"/>
    <cellStyle name="Normal 5" xfId="118" xr:uid="{00000000-0005-0000-0000-00003A030000}"/>
    <cellStyle name="Normal 5 10" xfId="668" xr:uid="{00000000-0005-0000-0000-00003B030000}"/>
    <cellStyle name="Normal 5 10 2" xfId="1664" xr:uid="{00000000-0005-0000-0000-00003C030000}"/>
    <cellStyle name="Normal 5 11" xfId="1361" xr:uid="{00000000-0005-0000-0000-00003D030000}"/>
    <cellStyle name="Normal 5 2" xfId="119" xr:uid="{00000000-0005-0000-0000-00003E030000}"/>
    <cellStyle name="Normal 5 2 10" xfId="1362" xr:uid="{00000000-0005-0000-0000-00003F030000}"/>
    <cellStyle name="Normal 5 2 2" xfId="120" xr:uid="{00000000-0005-0000-0000-000040030000}"/>
    <cellStyle name="Normal 5 2 2 2" xfId="240" xr:uid="{00000000-0005-0000-0000-000041030000}"/>
    <cellStyle name="Normal 5 2 2 2 2" xfId="669" xr:uid="{00000000-0005-0000-0000-000042030000}"/>
    <cellStyle name="Normal 5 2 2 2 2 2" xfId="670" xr:uid="{00000000-0005-0000-0000-000043030000}"/>
    <cellStyle name="Normal 5 2 2 2 2 2 2" xfId="1666" xr:uid="{00000000-0005-0000-0000-000044030000}"/>
    <cellStyle name="Normal 5 2 2 2 2 3" xfId="1665" xr:uid="{00000000-0005-0000-0000-000045030000}"/>
    <cellStyle name="Normal 5 2 2 2 3" xfId="671" xr:uid="{00000000-0005-0000-0000-000046030000}"/>
    <cellStyle name="Normal 5 2 2 2 3 2" xfId="1667" xr:uid="{00000000-0005-0000-0000-000047030000}"/>
    <cellStyle name="Normal 5 2 2 2 4" xfId="1410" xr:uid="{00000000-0005-0000-0000-000048030000}"/>
    <cellStyle name="Normal 5 2 2 3" xfId="315" xr:uid="{00000000-0005-0000-0000-000049030000}"/>
    <cellStyle name="Normal 5 2 2 3 2" xfId="672" xr:uid="{00000000-0005-0000-0000-00004A030000}"/>
    <cellStyle name="Normal 5 2 2 3 2 2" xfId="673" xr:uid="{00000000-0005-0000-0000-00004B030000}"/>
    <cellStyle name="Normal 5 2 2 3 2 2 2" xfId="1669" xr:uid="{00000000-0005-0000-0000-00004C030000}"/>
    <cellStyle name="Normal 5 2 2 3 2 3" xfId="1668" xr:uid="{00000000-0005-0000-0000-00004D030000}"/>
    <cellStyle name="Normal 5 2 2 3 3" xfId="674" xr:uid="{00000000-0005-0000-0000-00004E030000}"/>
    <cellStyle name="Normal 5 2 2 3 3 2" xfId="1670" xr:uid="{00000000-0005-0000-0000-00004F030000}"/>
    <cellStyle name="Normal 5 2 2 3 4" xfId="1453" xr:uid="{00000000-0005-0000-0000-000050030000}"/>
    <cellStyle name="Normal 5 2 2 4" xfId="675" xr:uid="{00000000-0005-0000-0000-000051030000}"/>
    <cellStyle name="Normal 5 2 2 4 2" xfId="676" xr:uid="{00000000-0005-0000-0000-000052030000}"/>
    <cellStyle name="Normal 5 2 2 4 2 2" xfId="1672" xr:uid="{00000000-0005-0000-0000-000053030000}"/>
    <cellStyle name="Normal 5 2 2 4 3" xfId="1671" xr:uid="{00000000-0005-0000-0000-000054030000}"/>
    <cellStyle name="Normal 5 2 2 5" xfId="677" xr:uid="{00000000-0005-0000-0000-000055030000}"/>
    <cellStyle name="Normal 5 2 2 5 2" xfId="678" xr:uid="{00000000-0005-0000-0000-000056030000}"/>
    <cellStyle name="Normal 5 2 2 5 2 2" xfId="1674" xr:uid="{00000000-0005-0000-0000-000057030000}"/>
    <cellStyle name="Normal 5 2 2 5 3" xfId="1673" xr:uid="{00000000-0005-0000-0000-000058030000}"/>
    <cellStyle name="Normal 5 2 2 6" xfId="679" xr:uid="{00000000-0005-0000-0000-000059030000}"/>
    <cellStyle name="Normal 5 2 2 6 2" xfId="680" xr:uid="{00000000-0005-0000-0000-00005A030000}"/>
    <cellStyle name="Normal 5 2 2 6 2 2" xfId="1676" xr:uid="{00000000-0005-0000-0000-00005B030000}"/>
    <cellStyle name="Normal 5 2 2 6 3" xfId="1675" xr:uid="{00000000-0005-0000-0000-00005C030000}"/>
    <cellStyle name="Normal 5 2 2 7" xfId="681" xr:uid="{00000000-0005-0000-0000-00005D030000}"/>
    <cellStyle name="Normal 5 2 2 7 2" xfId="1677" xr:uid="{00000000-0005-0000-0000-00005E030000}"/>
    <cellStyle name="Normal 5 2 2 8" xfId="1363" xr:uid="{00000000-0005-0000-0000-00005F030000}"/>
    <cellStyle name="Normal 5 2 3" xfId="121" xr:uid="{00000000-0005-0000-0000-000060030000}"/>
    <cellStyle name="Normal 5 2 3 2" xfId="241" xr:uid="{00000000-0005-0000-0000-000061030000}"/>
    <cellStyle name="Normal 5 2 3 2 2" xfId="682" xr:uid="{00000000-0005-0000-0000-000062030000}"/>
    <cellStyle name="Normal 5 2 3 2 2 2" xfId="683" xr:uid="{00000000-0005-0000-0000-000063030000}"/>
    <cellStyle name="Normal 5 2 3 2 2 2 2" xfId="1679" xr:uid="{00000000-0005-0000-0000-000064030000}"/>
    <cellStyle name="Normal 5 2 3 2 2 3" xfId="1678" xr:uid="{00000000-0005-0000-0000-000065030000}"/>
    <cellStyle name="Normal 5 2 3 2 3" xfId="684" xr:uid="{00000000-0005-0000-0000-000066030000}"/>
    <cellStyle name="Normal 5 2 3 2 3 2" xfId="1680" xr:uid="{00000000-0005-0000-0000-000067030000}"/>
    <cellStyle name="Normal 5 2 3 2 4" xfId="1411" xr:uid="{00000000-0005-0000-0000-000068030000}"/>
    <cellStyle name="Normal 5 2 3 3" xfId="316" xr:uid="{00000000-0005-0000-0000-000069030000}"/>
    <cellStyle name="Normal 5 2 3 3 2" xfId="685" xr:uid="{00000000-0005-0000-0000-00006A030000}"/>
    <cellStyle name="Normal 5 2 3 3 2 2" xfId="686" xr:uid="{00000000-0005-0000-0000-00006B030000}"/>
    <cellStyle name="Normal 5 2 3 3 2 2 2" xfId="1682" xr:uid="{00000000-0005-0000-0000-00006C030000}"/>
    <cellStyle name="Normal 5 2 3 3 2 3" xfId="1681" xr:uid="{00000000-0005-0000-0000-00006D030000}"/>
    <cellStyle name="Normal 5 2 3 3 3" xfId="687" xr:uid="{00000000-0005-0000-0000-00006E030000}"/>
    <cellStyle name="Normal 5 2 3 3 3 2" xfId="1683" xr:uid="{00000000-0005-0000-0000-00006F030000}"/>
    <cellStyle name="Normal 5 2 3 3 4" xfId="1454" xr:uid="{00000000-0005-0000-0000-000070030000}"/>
    <cellStyle name="Normal 5 2 3 4" xfId="688" xr:uid="{00000000-0005-0000-0000-000071030000}"/>
    <cellStyle name="Normal 5 2 3 4 2" xfId="689" xr:uid="{00000000-0005-0000-0000-000072030000}"/>
    <cellStyle name="Normal 5 2 3 4 2 2" xfId="1685" xr:uid="{00000000-0005-0000-0000-000073030000}"/>
    <cellStyle name="Normal 5 2 3 4 3" xfId="1684" xr:uid="{00000000-0005-0000-0000-000074030000}"/>
    <cellStyle name="Normal 5 2 3 5" xfId="690" xr:uid="{00000000-0005-0000-0000-000075030000}"/>
    <cellStyle name="Normal 5 2 3 5 2" xfId="691" xr:uid="{00000000-0005-0000-0000-000076030000}"/>
    <cellStyle name="Normal 5 2 3 5 2 2" xfId="1687" xr:uid="{00000000-0005-0000-0000-000077030000}"/>
    <cellStyle name="Normal 5 2 3 5 3" xfId="1686" xr:uid="{00000000-0005-0000-0000-000078030000}"/>
    <cellStyle name="Normal 5 2 3 6" xfId="692" xr:uid="{00000000-0005-0000-0000-000079030000}"/>
    <cellStyle name="Normal 5 2 3 6 2" xfId="693" xr:uid="{00000000-0005-0000-0000-00007A030000}"/>
    <cellStyle name="Normal 5 2 3 6 2 2" xfId="1689" xr:uid="{00000000-0005-0000-0000-00007B030000}"/>
    <cellStyle name="Normal 5 2 3 6 3" xfId="1688" xr:uid="{00000000-0005-0000-0000-00007C030000}"/>
    <cellStyle name="Normal 5 2 3 7" xfId="694" xr:uid="{00000000-0005-0000-0000-00007D030000}"/>
    <cellStyle name="Normal 5 2 3 7 2" xfId="1690" xr:uid="{00000000-0005-0000-0000-00007E030000}"/>
    <cellStyle name="Normal 5 2 3 8" xfId="1364" xr:uid="{00000000-0005-0000-0000-00007F030000}"/>
    <cellStyle name="Normal 5 2 4" xfId="239" xr:uid="{00000000-0005-0000-0000-000080030000}"/>
    <cellStyle name="Normal 5 2 4 2" xfId="695" xr:uid="{00000000-0005-0000-0000-000081030000}"/>
    <cellStyle name="Normal 5 2 4 2 2" xfId="696" xr:uid="{00000000-0005-0000-0000-000082030000}"/>
    <cellStyle name="Normal 5 2 4 2 2 2" xfId="1692" xr:uid="{00000000-0005-0000-0000-000083030000}"/>
    <cellStyle name="Normal 5 2 4 2 3" xfId="1691" xr:uid="{00000000-0005-0000-0000-000084030000}"/>
    <cellStyle name="Normal 5 2 4 3" xfId="697" xr:uid="{00000000-0005-0000-0000-000085030000}"/>
    <cellStyle name="Normal 5 2 4 3 2" xfId="1693" xr:uid="{00000000-0005-0000-0000-000086030000}"/>
    <cellStyle name="Normal 5 2 4 4" xfId="1409" xr:uid="{00000000-0005-0000-0000-000087030000}"/>
    <cellStyle name="Normal 5 2 5" xfId="314" xr:uid="{00000000-0005-0000-0000-000088030000}"/>
    <cellStyle name="Normal 5 2 5 2" xfId="698" xr:uid="{00000000-0005-0000-0000-000089030000}"/>
    <cellStyle name="Normal 5 2 5 2 2" xfId="699" xr:uid="{00000000-0005-0000-0000-00008A030000}"/>
    <cellStyle name="Normal 5 2 5 2 2 2" xfId="1695" xr:uid="{00000000-0005-0000-0000-00008B030000}"/>
    <cellStyle name="Normal 5 2 5 2 3" xfId="1694" xr:uid="{00000000-0005-0000-0000-00008C030000}"/>
    <cellStyle name="Normal 5 2 5 3" xfId="700" xr:uid="{00000000-0005-0000-0000-00008D030000}"/>
    <cellStyle name="Normal 5 2 5 3 2" xfId="1696" xr:uid="{00000000-0005-0000-0000-00008E030000}"/>
    <cellStyle name="Normal 5 2 5 4" xfId="1452" xr:uid="{00000000-0005-0000-0000-00008F030000}"/>
    <cellStyle name="Normal 5 2 6" xfId="701" xr:uid="{00000000-0005-0000-0000-000090030000}"/>
    <cellStyle name="Normal 5 2 6 2" xfId="702" xr:uid="{00000000-0005-0000-0000-000091030000}"/>
    <cellStyle name="Normal 5 2 6 2 2" xfId="1698" xr:uid="{00000000-0005-0000-0000-000092030000}"/>
    <cellStyle name="Normal 5 2 6 3" xfId="1697" xr:uid="{00000000-0005-0000-0000-000093030000}"/>
    <cellStyle name="Normal 5 2 7" xfId="703" xr:uid="{00000000-0005-0000-0000-000094030000}"/>
    <cellStyle name="Normal 5 2 7 2" xfId="704" xr:uid="{00000000-0005-0000-0000-000095030000}"/>
    <cellStyle name="Normal 5 2 7 2 2" xfId="1700" xr:uid="{00000000-0005-0000-0000-000096030000}"/>
    <cellStyle name="Normal 5 2 7 3" xfId="1699" xr:uid="{00000000-0005-0000-0000-000097030000}"/>
    <cellStyle name="Normal 5 2 8" xfId="705" xr:uid="{00000000-0005-0000-0000-000098030000}"/>
    <cellStyle name="Normal 5 2 8 2" xfId="706" xr:uid="{00000000-0005-0000-0000-000099030000}"/>
    <cellStyle name="Normal 5 2 8 2 2" xfId="1702" xr:uid="{00000000-0005-0000-0000-00009A030000}"/>
    <cellStyle name="Normal 5 2 8 3" xfId="1701" xr:uid="{00000000-0005-0000-0000-00009B030000}"/>
    <cellStyle name="Normal 5 2 9" xfId="707" xr:uid="{00000000-0005-0000-0000-00009C030000}"/>
    <cellStyle name="Normal 5 2 9 2" xfId="1703" xr:uid="{00000000-0005-0000-0000-00009D030000}"/>
    <cellStyle name="Normal 5 3" xfId="122" xr:uid="{00000000-0005-0000-0000-00009E030000}"/>
    <cellStyle name="Normal 5 3 2" xfId="242" xr:uid="{00000000-0005-0000-0000-00009F030000}"/>
    <cellStyle name="Normal 5 3 2 2" xfId="708" xr:uid="{00000000-0005-0000-0000-0000A0030000}"/>
    <cellStyle name="Normal 5 3 2 2 2" xfId="709" xr:uid="{00000000-0005-0000-0000-0000A1030000}"/>
    <cellStyle name="Normal 5 3 2 2 2 2" xfId="1705" xr:uid="{00000000-0005-0000-0000-0000A2030000}"/>
    <cellStyle name="Normal 5 3 2 2 3" xfId="1704" xr:uid="{00000000-0005-0000-0000-0000A3030000}"/>
    <cellStyle name="Normal 5 3 2 3" xfId="710" xr:uid="{00000000-0005-0000-0000-0000A4030000}"/>
    <cellStyle name="Normal 5 3 2 3 2" xfId="1706" xr:uid="{00000000-0005-0000-0000-0000A5030000}"/>
    <cellStyle name="Normal 5 3 2 4" xfId="1412" xr:uid="{00000000-0005-0000-0000-0000A6030000}"/>
    <cellStyle name="Normal 5 3 3" xfId="317" xr:uid="{00000000-0005-0000-0000-0000A7030000}"/>
    <cellStyle name="Normal 5 3 3 2" xfId="711" xr:uid="{00000000-0005-0000-0000-0000A8030000}"/>
    <cellStyle name="Normal 5 3 3 2 2" xfId="712" xr:uid="{00000000-0005-0000-0000-0000A9030000}"/>
    <cellStyle name="Normal 5 3 3 2 2 2" xfId="1708" xr:uid="{00000000-0005-0000-0000-0000AA030000}"/>
    <cellStyle name="Normal 5 3 3 2 3" xfId="1707" xr:uid="{00000000-0005-0000-0000-0000AB030000}"/>
    <cellStyle name="Normal 5 3 3 3" xfId="713" xr:uid="{00000000-0005-0000-0000-0000AC030000}"/>
    <cellStyle name="Normal 5 3 3 3 2" xfId="1709" xr:uid="{00000000-0005-0000-0000-0000AD030000}"/>
    <cellStyle name="Normal 5 3 3 4" xfId="1455" xr:uid="{00000000-0005-0000-0000-0000AE030000}"/>
    <cellStyle name="Normal 5 3 4" xfId="714" xr:uid="{00000000-0005-0000-0000-0000AF030000}"/>
    <cellStyle name="Normal 5 3 4 2" xfId="715" xr:uid="{00000000-0005-0000-0000-0000B0030000}"/>
    <cellStyle name="Normal 5 3 4 2 2" xfId="1711" xr:uid="{00000000-0005-0000-0000-0000B1030000}"/>
    <cellStyle name="Normal 5 3 4 3" xfId="1710" xr:uid="{00000000-0005-0000-0000-0000B2030000}"/>
    <cellStyle name="Normal 5 3 5" xfId="716" xr:uid="{00000000-0005-0000-0000-0000B3030000}"/>
    <cellStyle name="Normal 5 3 5 2" xfId="717" xr:uid="{00000000-0005-0000-0000-0000B4030000}"/>
    <cellStyle name="Normal 5 3 5 2 2" xfId="1713" xr:uid="{00000000-0005-0000-0000-0000B5030000}"/>
    <cellStyle name="Normal 5 3 5 3" xfId="1712" xr:uid="{00000000-0005-0000-0000-0000B6030000}"/>
    <cellStyle name="Normal 5 3 6" xfId="718" xr:uid="{00000000-0005-0000-0000-0000B7030000}"/>
    <cellStyle name="Normal 5 3 6 2" xfId="719" xr:uid="{00000000-0005-0000-0000-0000B8030000}"/>
    <cellStyle name="Normal 5 3 6 2 2" xfId="1715" xr:uid="{00000000-0005-0000-0000-0000B9030000}"/>
    <cellStyle name="Normal 5 3 6 3" xfId="1714" xr:uid="{00000000-0005-0000-0000-0000BA030000}"/>
    <cellStyle name="Normal 5 3 7" xfId="720" xr:uid="{00000000-0005-0000-0000-0000BB030000}"/>
    <cellStyle name="Normal 5 3 7 2" xfId="1716" xr:uid="{00000000-0005-0000-0000-0000BC030000}"/>
    <cellStyle name="Normal 5 3 8" xfId="1365" xr:uid="{00000000-0005-0000-0000-0000BD030000}"/>
    <cellStyle name="Normal 5 4" xfId="123" xr:uid="{00000000-0005-0000-0000-0000BE030000}"/>
    <cellStyle name="Normal 5 4 2" xfId="243" xr:uid="{00000000-0005-0000-0000-0000BF030000}"/>
    <cellStyle name="Normal 5 4 2 2" xfId="721" xr:uid="{00000000-0005-0000-0000-0000C0030000}"/>
    <cellStyle name="Normal 5 4 2 2 2" xfId="722" xr:uid="{00000000-0005-0000-0000-0000C1030000}"/>
    <cellStyle name="Normal 5 4 2 2 2 2" xfId="1718" xr:uid="{00000000-0005-0000-0000-0000C2030000}"/>
    <cellStyle name="Normal 5 4 2 2 3" xfId="1717" xr:uid="{00000000-0005-0000-0000-0000C3030000}"/>
    <cellStyle name="Normal 5 4 2 3" xfId="723" xr:uid="{00000000-0005-0000-0000-0000C4030000}"/>
    <cellStyle name="Normal 5 4 2 3 2" xfId="1719" xr:uid="{00000000-0005-0000-0000-0000C5030000}"/>
    <cellStyle name="Normal 5 4 2 4" xfId="1413" xr:uid="{00000000-0005-0000-0000-0000C6030000}"/>
    <cellStyle name="Normal 5 4 3" xfId="318" xr:uid="{00000000-0005-0000-0000-0000C7030000}"/>
    <cellStyle name="Normal 5 4 3 2" xfId="724" xr:uid="{00000000-0005-0000-0000-0000C8030000}"/>
    <cellStyle name="Normal 5 4 3 2 2" xfId="725" xr:uid="{00000000-0005-0000-0000-0000C9030000}"/>
    <cellStyle name="Normal 5 4 3 2 2 2" xfId="1721" xr:uid="{00000000-0005-0000-0000-0000CA030000}"/>
    <cellStyle name="Normal 5 4 3 2 3" xfId="1720" xr:uid="{00000000-0005-0000-0000-0000CB030000}"/>
    <cellStyle name="Normal 5 4 3 3" xfId="726" xr:uid="{00000000-0005-0000-0000-0000CC030000}"/>
    <cellStyle name="Normal 5 4 3 3 2" xfId="1722" xr:uid="{00000000-0005-0000-0000-0000CD030000}"/>
    <cellStyle name="Normal 5 4 3 4" xfId="1456" xr:uid="{00000000-0005-0000-0000-0000CE030000}"/>
    <cellStyle name="Normal 5 4 4" xfId="727" xr:uid="{00000000-0005-0000-0000-0000CF030000}"/>
    <cellStyle name="Normal 5 4 4 2" xfId="728" xr:uid="{00000000-0005-0000-0000-0000D0030000}"/>
    <cellStyle name="Normal 5 4 4 2 2" xfId="1724" xr:uid="{00000000-0005-0000-0000-0000D1030000}"/>
    <cellStyle name="Normal 5 4 4 3" xfId="1723" xr:uid="{00000000-0005-0000-0000-0000D2030000}"/>
    <cellStyle name="Normal 5 4 5" xfId="729" xr:uid="{00000000-0005-0000-0000-0000D3030000}"/>
    <cellStyle name="Normal 5 4 5 2" xfId="730" xr:uid="{00000000-0005-0000-0000-0000D4030000}"/>
    <cellStyle name="Normal 5 4 5 2 2" xfId="1726" xr:uid="{00000000-0005-0000-0000-0000D5030000}"/>
    <cellStyle name="Normal 5 4 5 3" xfId="1725" xr:uid="{00000000-0005-0000-0000-0000D6030000}"/>
    <cellStyle name="Normal 5 4 6" xfId="731" xr:uid="{00000000-0005-0000-0000-0000D7030000}"/>
    <cellStyle name="Normal 5 4 6 2" xfId="732" xr:uid="{00000000-0005-0000-0000-0000D8030000}"/>
    <cellStyle name="Normal 5 4 6 2 2" xfId="1728" xr:uid="{00000000-0005-0000-0000-0000D9030000}"/>
    <cellStyle name="Normal 5 4 6 3" xfId="1727" xr:uid="{00000000-0005-0000-0000-0000DA030000}"/>
    <cellStyle name="Normal 5 4 7" xfId="733" xr:uid="{00000000-0005-0000-0000-0000DB030000}"/>
    <cellStyle name="Normal 5 4 7 2" xfId="1729" xr:uid="{00000000-0005-0000-0000-0000DC030000}"/>
    <cellStyle name="Normal 5 4 8" xfId="1366" xr:uid="{00000000-0005-0000-0000-0000DD030000}"/>
    <cellStyle name="Normal 5 5" xfId="238" xr:uid="{00000000-0005-0000-0000-0000DE030000}"/>
    <cellStyle name="Normal 5 5 2" xfId="734" xr:uid="{00000000-0005-0000-0000-0000DF030000}"/>
    <cellStyle name="Normal 5 5 2 2" xfId="735" xr:uid="{00000000-0005-0000-0000-0000E0030000}"/>
    <cellStyle name="Normal 5 5 2 2 2" xfId="1731" xr:uid="{00000000-0005-0000-0000-0000E1030000}"/>
    <cellStyle name="Normal 5 5 2 3" xfId="1730" xr:uid="{00000000-0005-0000-0000-0000E2030000}"/>
    <cellStyle name="Normal 5 5 3" xfId="736" xr:uid="{00000000-0005-0000-0000-0000E3030000}"/>
    <cellStyle name="Normal 5 5 3 2" xfId="1732" xr:uid="{00000000-0005-0000-0000-0000E4030000}"/>
    <cellStyle name="Normal 5 5 4" xfId="1408" xr:uid="{00000000-0005-0000-0000-0000E5030000}"/>
    <cellStyle name="Normal 5 6" xfId="313" xr:uid="{00000000-0005-0000-0000-0000E6030000}"/>
    <cellStyle name="Normal 5 6 2" xfId="737" xr:uid="{00000000-0005-0000-0000-0000E7030000}"/>
    <cellStyle name="Normal 5 6 2 2" xfId="738" xr:uid="{00000000-0005-0000-0000-0000E8030000}"/>
    <cellStyle name="Normal 5 6 2 2 2" xfId="1734" xr:uid="{00000000-0005-0000-0000-0000E9030000}"/>
    <cellStyle name="Normal 5 6 2 3" xfId="1733" xr:uid="{00000000-0005-0000-0000-0000EA030000}"/>
    <cellStyle name="Normal 5 6 3" xfId="739" xr:uid="{00000000-0005-0000-0000-0000EB030000}"/>
    <cellStyle name="Normal 5 6 3 2" xfId="1735" xr:uid="{00000000-0005-0000-0000-0000EC030000}"/>
    <cellStyle name="Normal 5 6 4" xfId="1451" xr:uid="{00000000-0005-0000-0000-0000ED030000}"/>
    <cellStyle name="Normal 5 7" xfId="740" xr:uid="{00000000-0005-0000-0000-0000EE030000}"/>
    <cellStyle name="Normal 5 7 2" xfId="741" xr:uid="{00000000-0005-0000-0000-0000EF030000}"/>
    <cellStyle name="Normal 5 7 2 2" xfId="1737" xr:uid="{00000000-0005-0000-0000-0000F0030000}"/>
    <cellStyle name="Normal 5 7 3" xfId="1736" xr:uid="{00000000-0005-0000-0000-0000F1030000}"/>
    <cellStyle name="Normal 5 8" xfId="742" xr:uid="{00000000-0005-0000-0000-0000F2030000}"/>
    <cellStyle name="Normal 5 8 2" xfId="743" xr:uid="{00000000-0005-0000-0000-0000F3030000}"/>
    <cellStyle name="Normal 5 8 2 2" xfId="1739" xr:uid="{00000000-0005-0000-0000-0000F4030000}"/>
    <cellStyle name="Normal 5 8 3" xfId="1738" xr:uid="{00000000-0005-0000-0000-0000F5030000}"/>
    <cellStyle name="Normal 5 9" xfId="744" xr:uid="{00000000-0005-0000-0000-0000F6030000}"/>
    <cellStyle name="Normal 5 9 2" xfId="745" xr:uid="{00000000-0005-0000-0000-0000F7030000}"/>
    <cellStyle name="Normal 5 9 2 2" xfId="1741" xr:uid="{00000000-0005-0000-0000-0000F8030000}"/>
    <cellStyle name="Normal 5 9 3" xfId="1740" xr:uid="{00000000-0005-0000-0000-0000F9030000}"/>
    <cellStyle name="Normal 50" xfId="54" xr:uid="{00000000-0005-0000-0000-0000FA030000}"/>
    <cellStyle name="Normal 50 2" xfId="244" xr:uid="{00000000-0005-0000-0000-0000FB030000}"/>
    <cellStyle name="Normal 50 2 2" xfId="746" xr:uid="{00000000-0005-0000-0000-0000FC030000}"/>
    <cellStyle name="Normal 50 3" xfId="747" xr:uid="{00000000-0005-0000-0000-0000FD030000}"/>
    <cellStyle name="Normal 50 4" xfId="748" xr:uid="{00000000-0005-0000-0000-0000FE030000}"/>
    <cellStyle name="Normal 51" xfId="55" xr:uid="{00000000-0005-0000-0000-0000FF030000}"/>
    <cellStyle name="Normal 51 2" xfId="245" xr:uid="{00000000-0005-0000-0000-000000040000}"/>
    <cellStyle name="Normal 51 2 2" xfId="749" xr:uid="{00000000-0005-0000-0000-000001040000}"/>
    <cellStyle name="Normal 51 3" xfId="750" xr:uid="{00000000-0005-0000-0000-000002040000}"/>
    <cellStyle name="Normal 51 4" xfId="751" xr:uid="{00000000-0005-0000-0000-000003040000}"/>
    <cellStyle name="Normal 52" xfId="56" xr:uid="{00000000-0005-0000-0000-000004040000}"/>
    <cellStyle name="Normal 52 2" xfId="246" xr:uid="{00000000-0005-0000-0000-000005040000}"/>
    <cellStyle name="Normal 52 2 2" xfId="752" xr:uid="{00000000-0005-0000-0000-000006040000}"/>
    <cellStyle name="Normal 52 3" xfId="753" xr:uid="{00000000-0005-0000-0000-000007040000}"/>
    <cellStyle name="Normal 52 4" xfId="754" xr:uid="{00000000-0005-0000-0000-000008040000}"/>
    <cellStyle name="Normal 53" xfId="58" xr:uid="{00000000-0005-0000-0000-000009040000}"/>
    <cellStyle name="Normal 53 2" xfId="247" xr:uid="{00000000-0005-0000-0000-00000A040000}"/>
    <cellStyle name="Normal 53 2 2" xfId="755" xr:uid="{00000000-0005-0000-0000-00000B040000}"/>
    <cellStyle name="Normal 53 3" xfId="756" xr:uid="{00000000-0005-0000-0000-00000C040000}"/>
    <cellStyle name="Normal 53 4" xfId="757" xr:uid="{00000000-0005-0000-0000-00000D040000}"/>
    <cellStyle name="Normal 54" xfId="61" xr:uid="{00000000-0005-0000-0000-00000E040000}"/>
    <cellStyle name="Normal 54 2" xfId="248" xr:uid="{00000000-0005-0000-0000-00000F040000}"/>
    <cellStyle name="Normal 54 2 2" xfId="758" xr:uid="{00000000-0005-0000-0000-000010040000}"/>
    <cellStyle name="Normal 54 3" xfId="759" xr:uid="{00000000-0005-0000-0000-000011040000}"/>
    <cellStyle name="Normal 54 4" xfId="760" xr:uid="{00000000-0005-0000-0000-000012040000}"/>
    <cellStyle name="Normal 55" xfId="63" xr:uid="{00000000-0005-0000-0000-000013040000}"/>
    <cellStyle name="Normal 55 2" xfId="249" xr:uid="{00000000-0005-0000-0000-000014040000}"/>
    <cellStyle name="Normal 55 2 2" xfId="761" xr:uid="{00000000-0005-0000-0000-000015040000}"/>
    <cellStyle name="Normal 55 3" xfId="762" xr:uid="{00000000-0005-0000-0000-000016040000}"/>
    <cellStyle name="Normal 55 4" xfId="763" xr:uid="{00000000-0005-0000-0000-000017040000}"/>
    <cellStyle name="Normal 56" xfId="65" xr:uid="{00000000-0005-0000-0000-000018040000}"/>
    <cellStyle name="Normal 56 2" xfId="250" xr:uid="{00000000-0005-0000-0000-000019040000}"/>
    <cellStyle name="Normal 56 2 2" xfId="764" xr:uid="{00000000-0005-0000-0000-00001A040000}"/>
    <cellStyle name="Normal 56 3" xfId="765" xr:uid="{00000000-0005-0000-0000-00001B040000}"/>
    <cellStyle name="Normal 56 4" xfId="766" xr:uid="{00000000-0005-0000-0000-00001C040000}"/>
    <cellStyle name="Normal 57" xfId="67" xr:uid="{00000000-0005-0000-0000-00001D040000}"/>
    <cellStyle name="Normal 57 2" xfId="251" xr:uid="{00000000-0005-0000-0000-00001E040000}"/>
    <cellStyle name="Normal 57 2 2" xfId="767" xr:uid="{00000000-0005-0000-0000-00001F040000}"/>
    <cellStyle name="Normal 57 3" xfId="768" xr:uid="{00000000-0005-0000-0000-000020040000}"/>
    <cellStyle name="Normal 57 4" xfId="769" xr:uid="{00000000-0005-0000-0000-000021040000}"/>
    <cellStyle name="Normal 58" xfId="69" xr:uid="{00000000-0005-0000-0000-000022040000}"/>
    <cellStyle name="Normal 58 2" xfId="252" xr:uid="{00000000-0005-0000-0000-000023040000}"/>
    <cellStyle name="Normal 58 2 2" xfId="770" xr:uid="{00000000-0005-0000-0000-000024040000}"/>
    <cellStyle name="Normal 58 3" xfId="771" xr:uid="{00000000-0005-0000-0000-000025040000}"/>
    <cellStyle name="Normal 58 4" xfId="772" xr:uid="{00000000-0005-0000-0000-000026040000}"/>
    <cellStyle name="Normal 59" xfId="70" xr:uid="{00000000-0005-0000-0000-000027040000}"/>
    <cellStyle name="Normal 59 2" xfId="253" xr:uid="{00000000-0005-0000-0000-000028040000}"/>
    <cellStyle name="Normal 59 2 2" xfId="773" xr:uid="{00000000-0005-0000-0000-000029040000}"/>
    <cellStyle name="Normal 59 3" xfId="774" xr:uid="{00000000-0005-0000-0000-00002A040000}"/>
    <cellStyle name="Normal 59 4" xfId="775" xr:uid="{00000000-0005-0000-0000-00002B040000}"/>
    <cellStyle name="Normal 6" xfId="14" xr:uid="{00000000-0005-0000-0000-00002C040000}"/>
    <cellStyle name="Normal 6 10" xfId="776" xr:uid="{00000000-0005-0000-0000-00002D040000}"/>
    <cellStyle name="Normal 6 10 2" xfId="777" xr:uid="{00000000-0005-0000-0000-00002E040000}"/>
    <cellStyle name="Normal 6 10 2 2" xfId="1743" xr:uid="{00000000-0005-0000-0000-00002F040000}"/>
    <cellStyle name="Normal 6 10 3" xfId="1742" xr:uid="{00000000-0005-0000-0000-000030040000}"/>
    <cellStyle name="Normal 6 11" xfId="778" xr:uid="{00000000-0005-0000-0000-000031040000}"/>
    <cellStyle name="Normal 6 11 2" xfId="1744" xr:uid="{00000000-0005-0000-0000-000032040000}"/>
    <cellStyle name="Normal 6 12" xfId="1348" xr:uid="{00000000-0005-0000-0000-000033040000}"/>
    <cellStyle name="Normal 6 2" xfId="124" xr:uid="{00000000-0005-0000-0000-000034040000}"/>
    <cellStyle name="Normal 6 2 10" xfId="779" xr:uid="{00000000-0005-0000-0000-000035040000}"/>
    <cellStyle name="Normal 6 2 10 2" xfId="1745" xr:uid="{00000000-0005-0000-0000-000036040000}"/>
    <cellStyle name="Normal 6 2 11" xfId="1367" xr:uid="{00000000-0005-0000-0000-000037040000}"/>
    <cellStyle name="Normal 6 2 2" xfId="125" xr:uid="{00000000-0005-0000-0000-000038040000}"/>
    <cellStyle name="Normal 6 2 2 10" xfId="1368" xr:uid="{00000000-0005-0000-0000-000039040000}"/>
    <cellStyle name="Normal 6 2 2 2" xfId="126" xr:uid="{00000000-0005-0000-0000-00003A040000}"/>
    <cellStyle name="Normal 6 2 2 2 2" xfId="257" xr:uid="{00000000-0005-0000-0000-00003B040000}"/>
    <cellStyle name="Normal 6 2 2 2 2 2" xfId="780" xr:uid="{00000000-0005-0000-0000-00003C040000}"/>
    <cellStyle name="Normal 6 2 2 2 2 2 2" xfId="781" xr:uid="{00000000-0005-0000-0000-00003D040000}"/>
    <cellStyle name="Normal 6 2 2 2 2 2 2 2" xfId="1747" xr:uid="{00000000-0005-0000-0000-00003E040000}"/>
    <cellStyle name="Normal 6 2 2 2 2 2 3" xfId="1746" xr:uid="{00000000-0005-0000-0000-00003F040000}"/>
    <cellStyle name="Normal 6 2 2 2 2 3" xfId="782" xr:uid="{00000000-0005-0000-0000-000040040000}"/>
    <cellStyle name="Normal 6 2 2 2 2 3 2" xfId="1748" xr:uid="{00000000-0005-0000-0000-000041040000}"/>
    <cellStyle name="Normal 6 2 2 2 2 4" xfId="1417" xr:uid="{00000000-0005-0000-0000-000042040000}"/>
    <cellStyle name="Normal 6 2 2 2 3" xfId="321" xr:uid="{00000000-0005-0000-0000-000043040000}"/>
    <cellStyle name="Normal 6 2 2 2 3 2" xfId="783" xr:uid="{00000000-0005-0000-0000-000044040000}"/>
    <cellStyle name="Normal 6 2 2 2 3 2 2" xfId="784" xr:uid="{00000000-0005-0000-0000-000045040000}"/>
    <cellStyle name="Normal 6 2 2 2 3 2 2 2" xfId="1750" xr:uid="{00000000-0005-0000-0000-000046040000}"/>
    <cellStyle name="Normal 6 2 2 2 3 2 3" xfId="1749" xr:uid="{00000000-0005-0000-0000-000047040000}"/>
    <cellStyle name="Normal 6 2 2 2 3 3" xfId="785" xr:uid="{00000000-0005-0000-0000-000048040000}"/>
    <cellStyle name="Normal 6 2 2 2 3 3 2" xfId="1751" xr:uid="{00000000-0005-0000-0000-000049040000}"/>
    <cellStyle name="Normal 6 2 2 2 3 4" xfId="1459" xr:uid="{00000000-0005-0000-0000-00004A040000}"/>
    <cellStyle name="Normal 6 2 2 2 4" xfId="786" xr:uid="{00000000-0005-0000-0000-00004B040000}"/>
    <cellStyle name="Normal 6 2 2 2 4 2" xfId="787" xr:uid="{00000000-0005-0000-0000-00004C040000}"/>
    <cellStyle name="Normal 6 2 2 2 4 2 2" xfId="1753" xr:uid="{00000000-0005-0000-0000-00004D040000}"/>
    <cellStyle name="Normal 6 2 2 2 4 3" xfId="1752" xr:uid="{00000000-0005-0000-0000-00004E040000}"/>
    <cellStyle name="Normal 6 2 2 2 5" xfId="788" xr:uid="{00000000-0005-0000-0000-00004F040000}"/>
    <cellStyle name="Normal 6 2 2 2 5 2" xfId="789" xr:uid="{00000000-0005-0000-0000-000050040000}"/>
    <cellStyle name="Normal 6 2 2 2 5 2 2" xfId="1755" xr:uid="{00000000-0005-0000-0000-000051040000}"/>
    <cellStyle name="Normal 6 2 2 2 5 3" xfId="1754" xr:uid="{00000000-0005-0000-0000-000052040000}"/>
    <cellStyle name="Normal 6 2 2 2 6" xfId="790" xr:uid="{00000000-0005-0000-0000-000053040000}"/>
    <cellStyle name="Normal 6 2 2 2 6 2" xfId="791" xr:uid="{00000000-0005-0000-0000-000054040000}"/>
    <cellStyle name="Normal 6 2 2 2 6 2 2" xfId="1757" xr:uid="{00000000-0005-0000-0000-000055040000}"/>
    <cellStyle name="Normal 6 2 2 2 6 3" xfId="1756" xr:uid="{00000000-0005-0000-0000-000056040000}"/>
    <cellStyle name="Normal 6 2 2 2 7" xfId="792" xr:uid="{00000000-0005-0000-0000-000057040000}"/>
    <cellStyle name="Normal 6 2 2 2 7 2" xfId="1758" xr:uid="{00000000-0005-0000-0000-000058040000}"/>
    <cellStyle name="Normal 6 2 2 2 8" xfId="1369" xr:uid="{00000000-0005-0000-0000-000059040000}"/>
    <cellStyle name="Normal 6 2 2 3" xfId="127" xr:uid="{00000000-0005-0000-0000-00005A040000}"/>
    <cellStyle name="Normal 6 2 2 3 2" xfId="258" xr:uid="{00000000-0005-0000-0000-00005B040000}"/>
    <cellStyle name="Normal 6 2 2 3 2 2" xfId="793" xr:uid="{00000000-0005-0000-0000-00005C040000}"/>
    <cellStyle name="Normal 6 2 2 3 2 2 2" xfId="794" xr:uid="{00000000-0005-0000-0000-00005D040000}"/>
    <cellStyle name="Normal 6 2 2 3 2 2 2 2" xfId="1760" xr:uid="{00000000-0005-0000-0000-00005E040000}"/>
    <cellStyle name="Normal 6 2 2 3 2 2 3" xfId="1759" xr:uid="{00000000-0005-0000-0000-00005F040000}"/>
    <cellStyle name="Normal 6 2 2 3 2 3" xfId="795" xr:uid="{00000000-0005-0000-0000-000060040000}"/>
    <cellStyle name="Normal 6 2 2 3 2 3 2" xfId="1761" xr:uid="{00000000-0005-0000-0000-000061040000}"/>
    <cellStyle name="Normal 6 2 2 3 2 4" xfId="1418" xr:uid="{00000000-0005-0000-0000-000062040000}"/>
    <cellStyle name="Normal 6 2 2 3 3" xfId="322" xr:uid="{00000000-0005-0000-0000-000063040000}"/>
    <cellStyle name="Normal 6 2 2 3 3 2" xfId="796" xr:uid="{00000000-0005-0000-0000-000064040000}"/>
    <cellStyle name="Normal 6 2 2 3 3 2 2" xfId="797" xr:uid="{00000000-0005-0000-0000-000065040000}"/>
    <cellStyle name="Normal 6 2 2 3 3 2 2 2" xfId="1763" xr:uid="{00000000-0005-0000-0000-000066040000}"/>
    <cellStyle name="Normal 6 2 2 3 3 2 3" xfId="1762" xr:uid="{00000000-0005-0000-0000-000067040000}"/>
    <cellStyle name="Normal 6 2 2 3 3 3" xfId="798" xr:uid="{00000000-0005-0000-0000-000068040000}"/>
    <cellStyle name="Normal 6 2 2 3 3 3 2" xfId="1764" xr:uid="{00000000-0005-0000-0000-000069040000}"/>
    <cellStyle name="Normal 6 2 2 3 3 4" xfId="1460" xr:uid="{00000000-0005-0000-0000-00006A040000}"/>
    <cellStyle name="Normal 6 2 2 3 4" xfId="799" xr:uid="{00000000-0005-0000-0000-00006B040000}"/>
    <cellStyle name="Normal 6 2 2 3 4 2" xfId="800" xr:uid="{00000000-0005-0000-0000-00006C040000}"/>
    <cellStyle name="Normal 6 2 2 3 4 2 2" xfId="1766" xr:uid="{00000000-0005-0000-0000-00006D040000}"/>
    <cellStyle name="Normal 6 2 2 3 4 3" xfId="1765" xr:uid="{00000000-0005-0000-0000-00006E040000}"/>
    <cellStyle name="Normal 6 2 2 3 5" xfId="801" xr:uid="{00000000-0005-0000-0000-00006F040000}"/>
    <cellStyle name="Normal 6 2 2 3 5 2" xfId="802" xr:uid="{00000000-0005-0000-0000-000070040000}"/>
    <cellStyle name="Normal 6 2 2 3 5 2 2" xfId="1768" xr:uid="{00000000-0005-0000-0000-000071040000}"/>
    <cellStyle name="Normal 6 2 2 3 5 3" xfId="1767" xr:uid="{00000000-0005-0000-0000-000072040000}"/>
    <cellStyle name="Normal 6 2 2 3 6" xfId="803" xr:uid="{00000000-0005-0000-0000-000073040000}"/>
    <cellStyle name="Normal 6 2 2 3 6 2" xfId="804" xr:uid="{00000000-0005-0000-0000-000074040000}"/>
    <cellStyle name="Normal 6 2 2 3 6 2 2" xfId="1770" xr:uid="{00000000-0005-0000-0000-000075040000}"/>
    <cellStyle name="Normal 6 2 2 3 6 3" xfId="1769" xr:uid="{00000000-0005-0000-0000-000076040000}"/>
    <cellStyle name="Normal 6 2 2 3 7" xfId="805" xr:uid="{00000000-0005-0000-0000-000077040000}"/>
    <cellStyle name="Normal 6 2 2 3 7 2" xfId="1771" xr:uid="{00000000-0005-0000-0000-000078040000}"/>
    <cellStyle name="Normal 6 2 2 3 8" xfId="1370" xr:uid="{00000000-0005-0000-0000-000079040000}"/>
    <cellStyle name="Normal 6 2 2 4" xfId="256" xr:uid="{00000000-0005-0000-0000-00007A040000}"/>
    <cellStyle name="Normal 6 2 2 4 2" xfId="806" xr:uid="{00000000-0005-0000-0000-00007B040000}"/>
    <cellStyle name="Normal 6 2 2 4 2 2" xfId="807" xr:uid="{00000000-0005-0000-0000-00007C040000}"/>
    <cellStyle name="Normal 6 2 2 4 2 2 2" xfId="1773" xr:uid="{00000000-0005-0000-0000-00007D040000}"/>
    <cellStyle name="Normal 6 2 2 4 2 3" xfId="1772" xr:uid="{00000000-0005-0000-0000-00007E040000}"/>
    <cellStyle name="Normal 6 2 2 4 3" xfId="808" xr:uid="{00000000-0005-0000-0000-00007F040000}"/>
    <cellStyle name="Normal 6 2 2 4 3 2" xfId="1774" xr:uid="{00000000-0005-0000-0000-000080040000}"/>
    <cellStyle name="Normal 6 2 2 4 4" xfId="1416" xr:uid="{00000000-0005-0000-0000-000081040000}"/>
    <cellStyle name="Normal 6 2 2 5" xfId="320" xr:uid="{00000000-0005-0000-0000-000082040000}"/>
    <cellStyle name="Normal 6 2 2 5 2" xfId="809" xr:uid="{00000000-0005-0000-0000-000083040000}"/>
    <cellStyle name="Normal 6 2 2 5 2 2" xfId="810" xr:uid="{00000000-0005-0000-0000-000084040000}"/>
    <cellStyle name="Normal 6 2 2 5 2 2 2" xfId="1776" xr:uid="{00000000-0005-0000-0000-000085040000}"/>
    <cellStyle name="Normal 6 2 2 5 2 3" xfId="1775" xr:uid="{00000000-0005-0000-0000-000086040000}"/>
    <cellStyle name="Normal 6 2 2 5 3" xfId="811" xr:uid="{00000000-0005-0000-0000-000087040000}"/>
    <cellStyle name="Normal 6 2 2 5 3 2" xfId="1777" xr:uid="{00000000-0005-0000-0000-000088040000}"/>
    <cellStyle name="Normal 6 2 2 5 4" xfId="1458" xr:uid="{00000000-0005-0000-0000-000089040000}"/>
    <cellStyle name="Normal 6 2 2 6" xfId="812" xr:uid="{00000000-0005-0000-0000-00008A040000}"/>
    <cellStyle name="Normal 6 2 2 6 2" xfId="813" xr:uid="{00000000-0005-0000-0000-00008B040000}"/>
    <cellStyle name="Normal 6 2 2 6 2 2" xfId="1779" xr:uid="{00000000-0005-0000-0000-00008C040000}"/>
    <cellStyle name="Normal 6 2 2 6 3" xfId="1778" xr:uid="{00000000-0005-0000-0000-00008D040000}"/>
    <cellStyle name="Normal 6 2 2 7" xfId="814" xr:uid="{00000000-0005-0000-0000-00008E040000}"/>
    <cellStyle name="Normal 6 2 2 7 2" xfId="815" xr:uid="{00000000-0005-0000-0000-00008F040000}"/>
    <cellStyle name="Normal 6 2 2 7 2 2" xfId="1781" xr:uid="{00000000-0005-0000-0000-000090040000}"/>
    <cellStyle name="Normal 6 2 2 7 3" xfId="1780" xr:uid="{00000000-0005-0000-0000-000091040000}"/>
    <cellStyle name="Normal 6 2 2 8" xfId="816" xr:uid="{00000000-0005-0000-0000-000092040000}"/>
    <cellStyle name="Normal 6 2 2 8 2" xfId="817" xr:uid="{00000000-0005-0000-0000-000093040000}"/>
    <cellStyle name="Normal 6 2 2 8 2 2" xfId="1783" xr:uid="{00000000-0005-0000-0000-000094040000}"/>
    <cellStyle name="Normal 6 2 2 8 3" xfId="1782" xr:uid="{00000000-0005-0000-0000-000095040000}"/>
    <cellStyle name="Normal 6 2 2 9" xfId="818" xr:uid="{00000000-0005-0000-0000-000096040000}"/>
    <cellStyle name="Normal 6 2 2 9 2" xfId="1784" xr:uid="{00000000-0005-0000-0000-000097040000}"/>
    <cellStyle name="Normal 6 2 3" xfId="128" xr:uid="{00000000-0005-0000-0000-000098040000}"/>
    <cellStyle name="Normal 6 2 3 2" xfId="259" xr:uid="{00000000-0005-0000-0000-000099040000}"/>
    <cellStyle name="Normal 6 2 3 2 2" xfId="819" xr:uid="{00000000-0005-0000-0000-00009A040000}"/>
    <cellStyle name="Normal 6 2 3 2 2 2" xfId="820" xr:uid="{00000000-0005-0000-0000-00009B040000}"/>
    <cellStyle name="Normal 6 2 3 2 2 2 2" xfId="1786" xr:uid="{00000000-0005-0000-0000-00009C040000}"/>
    <cellStyle name="Normal 6 2 3 2 2 3" xfId="1785" xr:uid="{00000000-0005-0000-0000-00009D040000}"/>
    <cellStyle name="Normal 6 2 3 2 3" xfId="821" xr:uid="{00000000-0005-0000-0000-00009E040000}"/>
    <cellStyle name="Normal 6 2 3 2 3 2" xfId="1787" xr:uid="{00000000-0005-0000-0000-00009F040000}"/>
    <cellStyle name="Normal 6 2 3 2 4" xfId="1419" xr:uid="{00000000-0005-0000-0000-0000A0040000}"/>
    <cellStyle name="Normal 6 2 3 3" xfId="323" xr:uid="{00000000-0005-0000-0000-0000A1040000}"/>
    <cellStyle name="Normal 6 2 3 3 2" xfId="822" xr:uid="{00000000-0005-0000-0000-0000A2040000}"/>
    <cellStyle name="Normal 6 2 3 3 2 2" xfId="823" xr:uid="{00000000-0005-0000-0000-0000A3040000}"/>
    <cellStyle name="Normal 6 2 3 3 2 2 2" xfId="1789" xr:uid="{00000000-0005-0000-0000-0000A4040000}"/>
    <cellStyle name="Normal 6 2 3 3 2 3" xfId="1788" xr:uid="{00000000-0005-0000-0000-0000A5040000}"/>
    <cellStyle name="Normal 6 2 3 3 3" xfId="824" xr:uid="{00000000-0005-0000-0000-0000A6040000}"/>
    <cellStyle name="Normal 6 2 3 3 3 2" xfId="1790" xr:uid="{00000000-0005-0000-0000-0000A7040000}"/>
    <cellStyle name="Normal 6 2 3 3 4" xfId="1461" xr:uid="{00000000-0005-0000-0000-0000A8040000}"/>
    <cellStyle name="Normal 6 2 3 4" xfId="825" xr:uid="{00000000-0005-0000-0000-0000A9040000}"/>
    <cellStyle name="Normal 6 2 3 4 2" xfId="826" xr:uid="{00000000-0005-0000-0000-0000AA040000}"/>
    <cellStyle name="Normal 6 2 3 4 2 2" xfId="1792" xr:uid="{00000000-0005-0000-0000-0000AB040000}"/>
    <cellStyle name="Normal 6 2 3 4 3" xfId="1791" xr:uid="{00000000-0005-0000-0000-0000AC040000}"/>
    <cellStyle name="Normal 6 2 3 5" xfId="827" xr:uid="{00000000-0005-0000-0000-0000AD040000}"/>
    <cellStyle name="Normal 6 2 3 5 2" xfId="828" xr:uid="{00000000-0005-0000-0000-0000AE040000}"/>
    <cellStyle name="Normal 6 2 3 5 2 2" xfId="1794" xr:uid="{00000000-0005-0000-0000-0000AF040000}"/>
    <cellStyle name="Normal 6 2 3 5 3" xfId="1793" xr:uid="{00000000-0005-0000-0000-0000B0040000}"/>
    <cellStyle name="Normal 6 2 3 6" xfId="829" xr:uid="{00000000-0005-0000-0000-0000B1040000}"/>
    <cellStyle name="Normal 6 2 3 6 2" xfId="830" xr:uid="{00000000-0005-0000-0000-0000B2040000}"/>
    <cellStyle name="Normal 6 2 3 6 2 2" xfId="1796" xr:uid="{00000000-0005-0000-0000-0000B3040000}"/>
    <cellStyle name="Normal 6 2 3 6 3" xfId="1795" xr:uid="{00000000-0005-0000-0000-0000B4040000}"/>
    <cellStyle name="Normal 6 2 3 7" xfId="831" xr:uid="{00000000-0005-0000-0000-0000B5040000}"/>
    <cellStyle name="Normal 6 2 3 7 2" xfId="1797" xr:uid="{00000000-0005-0000-0000-0000B6040000}"/>
    <cellStyle name="Normal 6 2 3 8" xfId="1371" xr:uid="{00000000-0005-0000-0000-0000B7040000}"/>
    <cellStyle name="Normal 6 2 4" xfId="129" xr:uid="{00000000-0005-0000-0000-0000B8040000}"/>
    <cellStyle name="Normal 6 2 4 2" xfId="260" xr:uid="{00000000-0005-0000-0000-0000B9040000}"/>
    <cellStyle name="Normal 6 2 4 2 2" xfId="832" xr:uid="{00000000-0005-0000-0000-0000BA040000}"/>
    <cellStyle name="Normal 6 2 4 2 2 2" xfId="833" xr:uid="{00000000-0005-0000-0000-0000BB040000}"/>
    <cellStyle name="Normal 6 2 4 2 2 2 2" xfId="1799" xr:uid="{00000000-0005-0000-0000-0000BC040000}"/>
    <cellStyle name="Normal 6 2 4 2 2 3" xfId="1798" xr:uid="{00000000-0005-0000-0000-0000BD040000}"/>
    <cellStyle name="Normal 6 2 4 2 3" xfId="834" xr:uid="{00000000-0005-0000-0000-0000BE040000}"/>
    <cellStyle name="Normal 6 2 4 2 3 2" xfId="1800" xr:uid="{00000000-0005-0000-0000-0000BF040000}"/>
    <cellStyle name="Normal 6 2 4 2 4" xfId="1420" xr:uid="{00000000-0005-0000-0000-0000C0040000}"/>
    <cellStyle name="Normal 6 2 4 3" xfId="324" xr:uid="{00000000-0005-0000-0000-0000C1040000}"/>
    <cellStyle name="Normal 6 2 4 3 2" xfId="835" xr:uid="{00000000-0005-0000-0000-0000C2040000}"/>
    <cellStyle name="Normal 6 2 4 3 2 2" xfId="836" xr:uid="{00000000-0005-0000-0000-0000C3040000}"/>
    <cellStyle name="Normal 6 2 4 3 2 2 2" xfId="1802" xr:uid="{00000000-0005-0000-0000-0000C4040000}"/>
    <cellStyle name="Normal 6 2 4 3 2 3" xfId="1801" xr:uid="{00000000-0005-0000-0000-0000C5040000}"/>
    <cellStyle name="Normal 6 2 4 3 3" xfId="837" xr:uid="{00000000-0005-0000-0000-0000C6040000}"/>
    <cellStyle name="Normal 6 2 4 3 3 2" xfId="1803" xr:uid="{00000000-0005-0000-0000-0000C7040000}"/>
    <cellStyle name="Normal 6 2 4 3 4" xfId="1462" xr:uid="{00000000-0005-0000-0000-0000C8040000}"/>
    <cellStyle name="Normal 6 2 4 4" xfId="838" xr:uid="{00000000-0005-0000-0000-0000C9040000}"/>
    <cellStyle name="Normal 6 2 4 4 2" xfId="839" xr:uid="{00000000-0005-0000-0000-0000CA040000}"/>
    <cellStyle name="Normal 6 2 4 4 2 2" xfId="1805" xr:uid="{00000000-0005-0000-0000-0000CB040000}"/>
    <cellStyle name="Normal 6 2 4 4 3" xfId="1804" xr:uid="{00000000-0005-0000-0000-0000CC040000}"/>
    <cellStyle name="Normal 6 2 4 5" xfId="840" xr:uid="{00000000-0005-0000-0000-0000CD040000}"/>
    <cellStyle name="Normal 6 2 4 5 2" xfId="841" xr:uid="{00000000-0005-0000-0000-0000CE040000}"/>
    <cellStyle name="Normal 6 2 4 5 2 2" xfId="1807" xr:uid="{00000000-0005-0000-0000-0000CF040000}"/>
    <cellStyle name="Normal 6 2 4 5 3" xfId="1806" xr:uid="{00000000-0005-0000-0000-0000D0040000}"/>
    <cellStyle name="Normal 6 2 4 6" xfId="842" xr:uid="{00000000-0005-0000-0000-0000D1040000}"/>
    <cellStyle name="Normal 6 2 4 6 2" xfId="843" xr:uid="{00000000-0005-0000-0000-0000D2040000}"/>
    <cellStyle name="Normal 6 2 4 6 2 2" xfId="1809" xr:uid="{00000000-0005-0000-0000-0000D3040000}"/>
    <cellStyle name="Normal 6 2 4 6 3" xfId="1808" xr:uid="{00000000-0005-0000-0000-0000D4040000}"/>
    <cellStyle name="Normal 6 2 4 7" xfId="844" xr:uid="{00000000-0005-0000-0000-0000D5040000}"/>
    <cellStyle name="Normal 6 2 4 7 2" xfId="1810" xr:uid="{00000000-0005-0000-0000-0000D6040000}"/>
    <cellStyle name="Normal 6 2 4 8" xfId="1372" xr:uid="{00000000-0005-0000-0000-0000D7040000}"/>
    <cellStyle name="Normal 6 2 5" xfId="255" xr:uid="{00000000-0005-0000-0000-0000D8040000}"/>
    <cellStyle name="Normal 6 2 5 2" xfId="845" xr:uid="{00000000-0005-0000-0000-0000D9040000}"/>
    <cellStyle name="Normal 6 2 5 2 2" xfId="846" xr:uid="{00000000-0005-0000-0000-0000DA040000}"/>
    <cellStyle name="Normal 6 2 5 2 2 2" xfId="1812" xr:uid="{00000000-0005-0000-0000-0000DB040000}"/>
    <cellStyle name="Normal 6 2 5 2 3" xfId="1811" xr:uid="{00000000-0005-0000-0000-0000DC040000}"/>
    <cellStyle name="Normal 6 2 5 3" xfId="847" xr:uid="{00000000-0005-0000-0000-0000DD040000}"/>
    <cellStyle name="Normal 6 2 5 3 2" xfId="1813" xr:uid="{00000000-0005-0000-0000-0000DE040000}"/>
    <cellStyle name="Normal 6 2 5 4" xfId="1415" xr:uid="{00000000-0005-0000-0000-0000DF040000}"/>
    <cellStyle name="Normal 6 2 6" xfId="319" xr:uid="{00000000-0005-0000-0000-0000E0040000}"/>
    <cellStyle name="Normal 6 2 6 2" xfId="848" xr:uid="{00000000-0005-0000-0000-0000E1040000}"/>
    <cellStyle name="Normal 6 2 6 2 2" xfId="849" xr:uid="{00000000-0005-0000-0000-0000E2040000}"/>
    <cellStyle name="Normal 6 2 6 2 2 2" xfId="1815" xr:uid="{00000000-0005-0000-0000-0000E3040000}"/>
    <cellStyle name="Normal 6 2 6 2 3" xfId="1814" xr:uid="{00000000-0005-0000-0000-0000E4040000}"/>
    <cellStyle name="Normal 6 2 6 3" xfId="850" xr:uid="{00000000-0005-0000-0000-0000E5040000}"/>
    <cellStyle name="Normal 6 2 6 3 2" xfId="1816" xr:uid="{00000000-0005-0000-0000-0000E6040000}"/>
    <cellStyle name="Normal 6 2 6 4" xfId="1457" xr:uid="{00000000-0005-0000-0000-0000E7040000}"/>
    <cellStyle name="Normal 6 2 7" xfId="851" xr:uid="{00000000-0005-0000-0000-0000E8040000}"/>
    <cellStyle name="Normal 6 2 7 2" xfId="852" xr:uid="{00000000-0005-0000-0000-0000E9040000}"/>
    <cellStyle name="Normal 6 2 7 2 2" xfId="1818" xr:uid="{00000000-0005-0000-0000-0000EA040000}"/>
    <cellStyle name="Normal 6 2 7 3" xfId="1817" xr:uid="{00000000-0005-0000-0000-0000EB040000}"/>
    <cellStyle name="Normal 6 2 8" xfId="853" xr:uid="{00000000-0005-0000-0000-0000EC040000}"/>
    <cellStyle name="Normal 6 2 8 2" xfId="854" xr:uid="{00000000-0005-0000-0000-0000ED040000}"/>
    <cellStyle name="Normal 6 2 8 2 2" xfId="1820" xr:uid="{00000000-0005-0000-0000-0000EE040000}"/>
    <cellStyle name="Normal 6 2 8 3" xfId="1819" xr:uid="{00000000-0005-0000-0000-0000EF040000}"/>
    <cellStyle name="Normal 6 2 9" xfId="855" xr:uid="{00000000-0005-0000-0000-0000F0040000}"/>
    <cellStyle name="Normal 6 2 9 2" xfId="856" xr:uid="{00000000-0005-0000-0000-0000F1040000}"/>
    <cellStyle name="Normal 6 2 9 2 2" xfId="1822" xr:uid="{00000000-0005-0000-0000-0000F2040000}"/>
    <cellStyle name="Normal 6 2 9 3" xfId="1821" xr:uid="{00000000-0005-0000-0000-0000F3040000}"/>
    <cellStyle name="Normal 6 3" xfId="130" xr:uid="{00000000-0005-0000-0000-0000F4040000}"/>
    <cellStyle name="Normal 6 3 10" xfId="1373" xr:uid="{00000000-0005-0000-0000-0000F5040000}"/>
    <cellStyle name="Normal 6 3 2" xfId="131" xr:uid="{00000000-0005-0000-0000-0000F6040000}"/>
    <cellStyle name="Normal 6 3 2 2" xfId="262" xr:uid="{00000000-0005-0000-0000-0000F7040000}"/>
    <cellStyle name="Normal 6 3 2 2 2" xfId="857" xr:uid="{00000000-0005-0000-0000-0000F8040000}"/>
    <cellStyle name="Normal 6 3 2 2 2 2" xfId="858" xr:uid="{00000000-0005-0000-0000-0000F9040000}"/>
    <cellStyle name="Normal 6 3 2 2 2 2 2" xfId="1824" xr:uid="{00000000-0005-0000-0000-0000FA040000}"/>
    <cellStyle name="Normal 6 3 2 2 2 3" xfId="1823" xr:uid="{00000000-0005-0000-0000-0000FB040000}"/>
    <cellStyle name="Normal 6 3 2 2 3" xfId="859" xr:uid="{00000000-0005-0000-0000-0000FC040000}"/>
    <cellStyle name="Normal 6 3 2 2 3 2" xfId="1825" xr:uid="{00000000-0005-0000-0000-0000FD040000}"/>
    <cellStyle name="Normal 6 3 2 2 4" xfId="1422" xr:uid="{00000000-0005-0000-0000-0000FE040000}"/>
    <cellStyle name="Normal 6 3 2 3" xfId="326" xr:uid="{00000000-0005-0000-0000-0000FF040000}"/>
    <cellStyle name="Normal 6 3 2 3 2" xfId="860" xr:uid="{00000000-0005-0000-0000-000000050000}"/>
    <cellStyle name="Normal 6 3 2 3 2 2" xfId="861" xr:uid="{00000000-0005-0000-0000-000001050000}"/>
    <cellStyle name="Normal 6 3 2 3 2 2 2" xfId="1827" xr:uid="{00000000-0005-0000-0000-000002050000}"/>
    <cellStyle name="Normal 6 3 2 3 2 3" xfId="1826" xr:uid="{00000000-0005-0000-0000-000003050000}"/>
    <cellStyle name="Normal 6 3 2 3 3" xfId="862" xr:uid="{00000000-0005-0000-0000-000004050000}"/>
    <cellStyle name="Normal 6 3 2 3 3 2" xfId="1828" xr:uid="{00000000-0005-0000-0000-000005050000}"/>
    <cellStyle name="Normal 6 3 2 3 4" xfId="1464" xr:uid="{00000000-0005-0000-0000-000006050000}"/>
    <cellStyle name="Normal 6 3 2 4" xfId="863" xr:uid="{00000000-0005-0000-0000-000007050000}"/>
    <cellStyle name="Normal 6 3 2 4 2" xfId="864" xr:uid="{00000000-0005-0000-0000-000008050000}"/>
    <cellStyle name="Normal 6 3 2 4 2 2" xfId="1830" xr:uid="{00000000-0005-0000-0000-000009050000}"/>
    <cellStyle name="Normal 6 3 2 4 3" xfId="1829" xr:uid="{00000000-0005-0000-0000-00000A050000}"/>
    <cellStyle name="Normal 6 3 2 5" xfId="865" xr:uid="{00000000-0005-0000-0000-00000B050000}"/>
    <cellStyle name="Normal 6 3 2 5 2" xfId="866" xr:uid="{00000000-0005-0000-0000-00000C050000}"/>
    <cellStyle name="Normal 6 3 2 5 2 2" xfId="1832" xr:uid="{00000000-0005-0000-0000-00000D050000}"/>
    <cellStyle name="Normal 6 3 2 5 3" xfId="1831" xr:uid="{00000000-0005-0000-0000-00000E050000}"/>
    <cellStyle name="Normal 6 3 2 6" xfId="867" xr:uid="{00000000-0005-0000-0000-00000F050000}"/>
    <cellStyle name="Normal 6 3 2 6 2" xfId="868" xr:uid="{00000000-0005-0000-0000-000010050000}"/>
    <cellStyle name="Normal 6 3 2 6 2 2" xfId="1834" xr:uid="{00000000-0005-0000-0000-000011050000}"/>
    <cellStyle name="Normal 6 3 2 6 3" xfId="1833" xr:uid="{00000000-0005-0000-0000-000012050000}"/>
    <cellStyle name="Normal 6 3 2 7" xfId="869" xr:uid="{00000000-0005-0000-0000-000013050000}"/>
    <cellStyle name="Normal 6 3 2 7 2" xfId="1835" xr:uid="{00000000-0005-0000-0000-000014050000}"/>
    <cellStyle name="Normal 6 3 2 8" xfId="1374" xr:uid="{00000000-0005-0000-0000-000015050000}"/>
    <cellStyle name="Normal 6 3 3" xfId="132" xr:uid="{00000000-0005-0000-0000-000016050000}"/>
    <cellStyle name="Normal 6 3 3 2" xfId="263" xr:uid="{00000000-0005-0000-0000-000017050000}"/>
    <cellStyle name="Normal 6 3 3 2 2" xfId="870" xr:uid="{00000000-0005-0000-0000-000018050000}"/>
    <cellStyle name="Normal 6 3 3 2 2 2" xfId="871" xr:uid="{00000000-0005-0000-0000-000019050000}"/>
    <cellStyle name="Normal 6 3 3 2 2 2 2" xfId="1837" xr:uid="{00000000-0005-0000-0000-00001A050000}"/>
    <cellStyle name="Normal 6 3 3 2 2 3" xfId="1836" xr:uid="{00000000-0005-0000-0000-00001B050000}"/>
    <cellStyle name="Normal 6 3 3 2 3" xfId="872" xr:uid="{00000000-0005-0000-0000-00001C050000}"/>
    <cellStyle name="Normal 6 3 3 2 3 2" xfId="1838" xr:uid="{00000000-0005-0000-0000-00001D050000}"/>
    <cellStyle name="Normal 6 3 3 2 4" xfId="1423" xr:uid="{00000000-0005-0000-0000-00001E050000}"/>
    <cellStyle name="Normal 6 3 3 3" xfId="327" xr:uid="{00000000-0005-0000-0000-00001F050000}"/>
    <cellStyle name="Normal 6 3 3 3 2" xfId="873" xr:uid="{00000000-0005-0000-0000-000020050000}"/>
    <cellStyle name="Normal 6 3 3 3 2 2" xfId="874" xr:uid="{00000000-0005-0000-0000-000021050000}"/>
    <cellStyle name="Normal 6 3 3 3 2 2 2" xfId="1840" xr:uid="{00000000-0005-0000-0000-000022050000}"/>
    <cellStyle name="Normal 6 3 3 3 2 3" xfId="1839" xr:uid="{00000000-0005-0000-0000-000023050000}"/>
    <cellStyle name="Normal 6 3 3 3 3" xfId="875" xr:uid="{00000000-0005-0000-0000-000024050000}"/>
    <cellStyle name="Normal 6 3 3 3 3 2" xfId="1841" xr:uid="{00000000-0005-0000-0000-000025050000}"/>
    <cellStyle name="Normal 6 3 3 3 4" xfId="1465" xr:uid="{00000000-0005-0000-0000-000026050000}"/>
    <cellStyle name="Normal 6 3 3 4" xfId="876" xr:uid="{00000000-0005-0000-0000-000027050000}"/>
    <cellStyle name="Normal 6 3 3 4 2" xfId="877" xr:uid="{00000000-0005-0000-0000-000028050000}"/>
    <cellStyle name="Normal 6 3 3 4 2 2" xfId="1843" xr:uid="{00000000-0005-0000-0000-000029050000}"/>
    <cellStyle name="Normal 6 3 3 4 3" xfId="1842" xr:uid="{00000000-0005-0000-0000-00002A050000}"/>
    <cellStyle name="Normal 6 3 3 5" xfId="878" xr:uid="{00000000-0005-0000-0000-00002B050000}"/>
    <cellStyle name="Normal 6 3 3 5 2" xfId="879" xr:uid="{00000000-0005-0000-0000-00002C050000}"/>
    <cellStyle name="Normal 6 3 3 5 2 2" xfId="1845" xr:uid="{00000000-0005-0000-0000-00002D050000}"/>
    <cellStyle name="Normal 6 3 3 5 3" xfId="1844" xr:uid="{00000000-0005-0000-0000-00002E050000}"/>
    <cellStyle name="Normal 6 3 3 6" xfId="880" xr:uid="{00000000-0005-0000-0000-00002F050000}"/>
    <cellStyle name="Normal 6 3 3 6 2" xfId="881" xr:uid="{00000000-0005-0000-0000-000030050000}"/>
    <cellStyle name="Normal 6 3 3 6 2 2" xfId="1847" xr:uid="{00000000-0005-0000-0000-000031050000}"/>
    <cellStyle name="Normal 6 3 3 6 3" xfId="1846" xr:uid="{00000000-0005-0000-0000-000032050000}"/>
    <cellStyle name="Normal 6 3 3 7" xfId="882" xr:uid="{00000000-0005-0000-0000-000033050000}"/>
    <cellStyle name="Normal 6 3 3 7 2" xfId="1848" xr:uid="{00000000-0005-0000-0000-000034050000}"/>
    <cellStyle name="Normal 6 3 3 8" xfId="1375" xr:uid="{00000000-0005-0000-0000-000035050000}"/>
    <cellStyle name="Normal 6 3 4" xfId="261" xr:uid="{00000000-0005-0000-0000-000036050000}"/>
    <cellStyle name="Normal 6 3 4 2" xfId="883" xr:uid="{00000000-0005-0000-0000-000037050000}"/>
    <cellStyle name="Normal 6 3 4 2 2" xfId="884" xr:uid="{00000000-0005-0000-0000-000038050000}"/>
    <cellStyle name="Normal 6 3 4 2 2 2" xfId="1850" xr:uid="{00000000-0005-0000-0000-000039050000}"/>
    <cellStyle name="Normal 6 3 4 2 3" xfId="1849" xr:uid="{00000000-0005-0000-0000-00003A050000}"/>
    <cellStyle name="Normal 6 3 4 3" xfId="885" xr:uid="{00000000-0005-0000-0000-00003B050000}"/>
    <cellStyle name="Normal 6 3 4 3 2" xfId="1851" xr:uid="{00000000-0005-0000-0000-00003C050000}"/>
    <cellStyle name="Normal 6 3 4 4" xfId="1421" xr:uid="{00000000-0005-0000-0000-00003D050000}"/>
    <cellStyle name="Normal 6 3 5" xfId="325" xr:uid="{00000000-0005-0000-0000-00003E050000}"/>
    <cellStyle name="Normal 6 3 5 2" xfId="886" xr:uid="{00000000-0005-0000-0000-00003F050000}"/>
    <cellStyle name="Normal 6 3 5 2 2" xfId="887" xr:uid="{00000000-0005-0000-0000-000040050000}"/>
    <cellStyle name="Normal 6 3 5 2 2 2" xfId="1853" xr:uid="{00000000-0005-0000-0000-000041050000}"/>
    <cellStyle name="Normal 6 3 5 2 3" xfId="1852" xr:uid="{00000000-0005-0000-0000-000042050000}"/>
    <cellStyle name="Normal 6 3 5 3" xfId="888" xr:uid="{00000000-0005-0000-0000-000043050000}"/>
    <cellStyle name="Normal 6 3 5 3 2" xfId="1854" xr:uid="{00000000-0005-0000-0000-000044050000}"/>
    <cellStyle name="Normal 6 3 5 4" xfId="1463" xr:uid="{00000000-0005-0000-0000-000045050000}"/>
    <cellStyle name="Normal 6 3 6" xfId="889" xr:uid="{00000000-0005-0000-0000-000046050000}"/>
    <cellStyle name="Normal 6 3 6 2" xfId="890" xr:uid="{00000000-0005-0000-0000-000047050000}"/>
    <cellStyle name="Normal 6 3 6 2 2" xfId="1856" xr:uid="{00000000-0005-0000-0000-000048050000}"/>
    <cellStyle name="Normal 6 3 6 3" xfId="1855" xr:uid="{00000000-0005-0000-0000-000049050000}"/>
    <cellStyle name="Normal 6 3 7" xfId="891" xr:uid="{00000000-0005-0000-0000-00004A050000}"/>
    <cellStyle name="Normal 6 3 7 2" xfId="892" xr:uid="{00000000-0005-0000-0000-00004B050000}"/>
    <cellStyle name="Normal 6 3 7 2 2" xfId="1858" xr:uid="{00000000-0005-0000-0000-00004C050000}"/>
    <cellStyle name="Normal 6 3 7 3" xfId="1857" xr:uid="{00000000-0005-0000-0000-00004D050000}"/>
    <cellStyle name="Normal 6 3 8" xfId="893" xr:uid="{00000000-0005-0000-0000-00004E050000}"/>
    <cellStyle name="Normal 6 3 8 2" xfId="894" xr:uid="{00000000-0005-0000-0000-00004F050000}"/>
    <cellStyle name="Normal 6 3 8 2 2" xfId="1860" xr:uid="{00000000-0005-0000-0000-000050050000}"/>
    <cellStyle name="Normal 6 3 8 3" xfId="1859" xr:uid="{00000000-0005-0000-0000-000051050000}"/>
    <cellStyle name="Normal 6 3 9" xfId="895" xr:uid="{00000000-0005-0000-0000-000052050000}"/>
    <cellStyle name="Normal 6 3 9 2" xfId="1861" xr:uid="{00000000-0005-0000-0000-000053050000}"/>
    <cellStyle name="Normal 6 4" xfId="133" xr:uid="{00000000-0005-0000-0000-000054050000}"/>
    <cellStyle name="Normal 6 4 2" xfId="264" xr:uid="{00000000-0005-0000-0000-000055050000}"/>
    <cellStyle name="Normal 6 4 2 2" xfId="896" xr:uid="{00000000-0005-0000-0000-000056050000}"/>
    <cellStyle name="Normal 6 4 2 2 2" xfId="897" xr:uid="{00000000-0005-0000-0000-000057050000}"/>
    <cellStyle name="Normal 6 4 2 2 2 2" xfId="1863" xr:uid="{00000000-0005-0000-0000-000058050000}"/>
    <cellStyle name="Normal 6 4 2 2 3" xfId="1862" xr:uid="{00000000-0005-0000-0000-000059050000}"/>
    <cellStyle name="Normal 6 4 2 3" xfId="898" xr:uid="{00000000-0005-0000-0000-00005A050000}"/>
    <cellStyle name="Normal 6 4 2 3 2" xfId="1864" xr:uid="{00000000-0005-0000-0000-00005B050000}"/>
    <cellStyle name="Normal 6 4 2 4" xfId="1424" xr:uid="{00000000-0005-0000-0000-00005C050000}"/>
    <cellStyle name="Normal 6 4 3" xfId="328" xr:uid="{00000000-0005-0000-0000-00005D050000}"/>
    <cellStyle name="Normal 6 4 3 2" xfId="899" xr:uid="{00000000-0005-0000-0000-00005E050000}"/>
    <cellStyle name="Normal 6 4 3 2 2" xfId="900" xr:uid="{00000000-0005-0000-0000-00005F050000}"/>
    <cellStyle name="Normal 6 4 3 2 2 2" xfId="1866" xr:uid="{00000000-0005-0000-0000-000060050000}"/>
    <cellStyle name="Normal 6 4 3 2 3" xfId="1865" xr:uid="{00000000-0005-0000-0000-000061050000}"/>
    <cellStyle name="Normal 6 4 3 3" xfId="901" xr:uid="{00000000-0005-0000-0000-000062050000}"/>
    <cellStyle name="Normal 6 4 3 3 2" xfId="1867" xr:uid="{00000000-0005-0000-0000-000063050000}"/>
    <cellStyle name="Normal 6 4 3 4" xfId="1466" xr:uid="{00000000-0005-0000-0000-000064050000}"/>
    <cellStyle name="Normal 6 4 4" xfId="902" xr:uid="{00000000-0005-0000-0000-000065050000}"/>
    <cellStyle name="Normal 6 4 4 2" xfId="903" xr:uid="{00000000-0005-0000-0000-000066050000}"/>
    <cellStyle name="Normal 6 4 4 2 2" xfId="1869" xr:uid="{00000000-0005-0000-0000-000067050000}"/>
    <cellStyle name="Normal 6 4 4 3" xfId="1868" xr:uid="{00000000-0005-0000-0000-000068050000}"/>
    <cellStyle name="Normal 6 4 5" xfId="904" xr:uid="{00000000-0005-0000-0000-000069050000}"/>
    <cellStyle name="Normal 6 4 5 2" xfId="905" xr:uid="{00000000-0005-0000-0000-00006A050000}"/>
    <cellStyle name="Normal 6 4 5 2 2" xfId="1871" xr:uid="{00000000-0005-0000-0000-00006B050000}"/>
    <cellStyle name="Normal 6 4 5 3" xfId="1870" xr:uid="{00000000-0005-0000-0000-00006C050000}"/>
    <cellStyle name="Normal 6 4 6" xfId="906" xr:uid="{00000000-0005-0000-0000-00006D050000}"/>
    <cellStyle name="Normal 6 4 6 2" xfId="907" xr:uid="{00000000-0005-0000-0000-00006E050000}"/>
    <cellStyle name="Normal 6 4 6 2 2" xfId="1873" xr:uid="{00000000-0005-0000-0000-00006F050000}"/>
    <cellStyle name="Normal 6 4 6 3" xfId="1872" xr:uid="{00000000-0005-0000-0000-000070050000}"/>
    <cellStyle name="Normal 6 4 7" xfId="908" xr:uid="{00000000-0005-0000-0000-000071050000}"/>
    <cellStyle name="Normal 6 4 7 2" xfId="1874" xr:uid="{00000000-0005-0000-0000-000072050000}"/>
    <cellStyle name="Normal 6 4 8" xfId="1376" xr:uid="{00000000-0005-0000-0000-000073050000}"/>
    <cellStyle name="Normal 6 5" xfId="134" xr:uid="{00000000-0005-0000-0000-000074050000}"/>
    <cellStyle name="Normal 6 5 2" xfId="265" xr:uid="{00000000-0005-0000-0000-000075050000}"/>
    <cellStyle name="Normal 6 5 2 2" xfId="909" xr:uid="{00000000-0005-0000-0000-000076050000}"/>
    <cellStyle name="Normal 6 5 2 2 2" xfId="910" xr:uid="{00000000-0005-0000-0000-000077050000}"/>
    <cellStyle name="Normal 6 5 2 2 2 2" xfId="1876" xr:uid="{00000000-0005-0000-0000-000078050000}"/>
    <cellStyle name="Normal 6 5 2 2 3" xfId="1875" xr:uid="{00000000-0005-0000-0000-000079050000}"/>
    <cellStyle name="Normal 6 5 2 3" xfId="911" xr:uid="{00000000-0005-0000-0000-00007A050000}"/>
    <cellStyle name="Normal 6 5 2 3 2" xfId="1877" xr:uid="{00000000-0005-0000-0000-00007B050000}"/>
    <cellStyle name="Normal 6 5 2 4" xfId="1425" xr:uid="{00000000-0005-0000-0000-00007C050000}"/>
    <cellStyle name="Normal 6 5 3" xfId="329" xr:uid="{00000000-0005-0000-0000-00007D050000}"/>
    <cellStyle name="Normal 6 5 3 2" xfId="912" xr:uid="{00000000-0005-0000-0000-00007E050000}"/>
    <cellStyle name="Normal 6 5 3 2 2" xfId="913" xr:uid="{00000000-0005-0000-0000-00007F050000}"/>
    <cellStyle name="Normal 6 5 3 2 2 2" xfId="1879" xr:uid="{00000000-0005-0000-0000-000080050000}"/>
    <cellStyle name="Normal 6 5 3 2 3" xfId="1878" xr:uid="{00000000-0005-0000-0000-000081050000}"/>
    <cellStyle name="Normal 6 5 3 3" xfId="914" xr:uid="{00000000-0005-0000-0000-000082050000}"/>
    <cellStyle name="Normal 6 5 3 3 2" xfId="1880" xr:uid="{00000000-0005-0000-0000-000083050000}"/>
    <cellStyle name="Normal 6 5 3 4" xfId="1467" xr:uid="{00000000-0005-0000-0000-000084050000}"/>
    <cellStyle name="Normal 6 5 4" xfId="915" xr:uid="{00000000-0005-0000-0000-000085050000}"/>
    <cellStyle name="Normal 6 5 4 2" xfId="916" xr:uid="{00000000-0005-0000-0000-000086050000}"/>
    <cellStyle name="Normal 6 5 4 2 2" xfId="1882" xr:uid="{00000000-0005-0000-0000-000087050000}"/>
    <cellStyle name="Normal 6 5 4 3" xfId="1881" xr:uid="{00000000-0005-0000-0000-000088050000}"/>
    <cellStyle name="Normal 6 5 5" xfId="917" xr:uid="{00000000-0005-0000-0000-000089050000}"/>
    <cellStyle name="Normal 6 5 5 2" xfId="918" xr:uid="{00000000-0005-0000-0000-00008A050000}"/>
    <cellStyle name="Normal 6 5 5 2 2" xfId="1884" xr:uid="{00000000-0005-0000-0000-00008B050000}"/>
    <cellStyle name="Normal 6 5 5 3" xfId="1883" xr:uid="{00000000-0005-0000-0000-00008C050000}"/>
    <cellStyle name="Normal 6 5 6" xfId="919" xr:uid="{00000000-0005-0000-0000-00008D050000}"/>
    <cellStyle name="Normal 6 5 6 2" xfId="920" xr:uid="{00000000-0005-0000-0000-00008E050000}"/>
    <cellStyle name="Normal 6 5 6 2 2" xfId="1886" xr:uid="{00000000-0005-0000-0000-00008F050000}"/>
    <cellStyle name="Normal 6 5 6 3" xfId="1885" xr:uid="{00000000-0005-0000-0000-000090050000}"/>
    <cellStyle name="Normal 6 5 7" xfId="921" xr:uid="{00000000-0005-0000-0000-000091050000}"/>
    <cellStyle name="Normal 6 5 7 2" xfId="1887" xr:uid="{00000000-0005-0000-0000-000092050000}"/>
    <cellStyle name="Normal 6 5 8" xfId="1377" xr:uid="{00000000-0005-0000-0000-000093050000}"/>
    <cellStyle name="Normal 6 6" xfId="254" xr:uid="{00000000-0005-0000-0000-000094050000}"/>
    <cellStyle name="Normal 6 6 2" xfId="922" xr:uid="{00000000-0005-0000-0000-000095050000}"/>
    <cellStyle name="Normal 6 6 2 2" xfId="923" xr:uid="{00000000-0005-0000-0000-000096050000}"/>
    <cellStyle name="Normal 6 6 2 2 2" xfId="1889" xr:uid="{00000000-0005-0000-0000-000097050000}"/>
    <cellStyle name="Normal 6 6 2 3" xfId="1888" xr:uid="{00000000-0005-0000-0000-000098050000}"/>
    <cellStyle name="Normal 6 6 3" xfId="924" xr:uid="{00000000-0005-0000-0000-000099050000}"/>
    <cellStyle name="Normal 6 6 3 2" xfId="1890" xr:uid="{00000000-0005-0000-0000-00009A050000}"/>
    <cellStyle name="Normal 6 6 4" xfId="1414" xr:uid="{00000000-0005-0000-0000-00009B050000}"/>
    <cellStyle name="Normal 6 7" xfId="300" xr:uid="{00000000-0005-0000-0000-00009C050000}"/>
    <cellStyle name="Normal 6 7 2" xfId="925" xr:uid="{00000000-0005-0000-0000-00009D050000}"/>
    <cellStyle name="Normal 6 7 2 2" xfId="926" xr:uid="{00000000-0005-0000-0000-00009E050000}"/>
    <cellStyle name="Normal 6 7 2 2 2" xfId="1892" xr:uid="{00000000-0005-0000-0000-00009F050000}"/>
    <cellStyle name="Normal 6 7 2 3" xfId="1891" xr:uid="{00000000-0005-0000-0000-0000A0050000}"/>
    <cellStyle name="Normal 6 7 3" xfId="927" xr:uid="{00000000-0005-0000-0000-0000A1050000}"/>
    <cellStyle name="Normal 6 7 3 2" xfId="1893" xr:uid="{00000000-0005-0000-0000-0000A2050000}"/>
    <cellStyle name="Normal 6 7 4" xfId="1439" xr:uid="{00000000-0005-0000-0000-0000A3050000}"/>
    <cellStyle name="Normal 6 8" xfId="928" xr:uid="{00000000-0005-0000-0000-0000A4050000}"/>
    <cellStyle name="Normal 6 8 2" xfId="929" xr:uid="{00000000-0005-0000-0000-0000A5050000}"/>
    <cellStyle name="Normal 6 8 2 2" xfId="1895" xr:uid="{00000000-0005-0000-0000-0000A6050000}"/>
    <cellStyle name="Normal 6 8 3" xfId="1894" xr:uid="{00000000-0005-0000-0000-0000A7050000}"/>
    <cellStyle name="Normal 6 9" xfId="930" xr:uid="{00000000-0005-0000-0000-0000A8050000}"/>
    <cellStyle name="Normal 6 9 2" xfId="931" xr:uid="{00000000-0005-0000-0000-0000A9050000}"/>
    <cellStyle name="Normal 6 9 2 2" xfId="1897" xr:uid="{00000000-0005-0000-0000-0000AA050000}"/>
    <cellStyle name="Normal 6 9 3" xfId="1896" xr:uid="{00000000-0005-0000-0000-0000AB050000}"/>
    <cellStyle name="Normal 60" xfId="72" xr:uid="{00000000-0005-0000-0000-0000AC050000}"/>
    <cellStyle name="Normal 60 2" xfId="266" xr:uid="{00000000-0005-0000-0000-0000AD050000}"/>
    <cellStyle name="Normal 60 2 2" xfId="932" xr:uid="{00000000-0005-0000-0000-0000AE050000}"/>
    <cellStyle name="Normal 60 3" xfId="933" xr:uid="{00000000-0005-0000-0000-0000AF050000}"/>
    <cellStyle name="Normal 60 4" xfId="934" xr:uid="{00000000-0005-0000-0000-0000B0050000}"/>
    <cellStyle name="Normal 61" xfId="73" xr:uid="{00000000-0005-0000-0000-0000B1050000}"/>
    <cellStyle name="Normal 61 2" xfId="267" xr:uid="{00000000-0005-0000-0000-0000B2050000}"/>
    <cellStyle name="Normal 61 2 2" xfId="935" xr:uid="{00000000-0005-0000-0000-0000B3050000}"/>
    <cellStyle name="Normal 61 3" xfId="936" xr:uid="{00000000-0005-0000-0000-0000B4050000}"/>
    <cellStyle name="Normal 61 4" xfId="937" xr:uid="{00000000-0005-0000-0000-0000B5050000}"/>
    <cellStyle name="Normal 62" xfId="74" xr:uid="{00000000-0005-0000-0000-0000B6050000}"/>
    <cellStyle name="Normal 62 2" xfId="268" xr:uid="{00000000-0005-0000-0000-0000B7050000}"/>
    <cellStyle name="Normal 62 2 2" xfId="938" xr:uid="{00000000-0005-0000-0000-0000B8050000}"/>
    <cellStyle name="Normal 62 3" xfId="939" xr:uid="{00000000-0005-0000-0000-0000B9050000}"/>
    <cellStyle name="Normal 62 4" xfId="940" xr:uid="{00000000-0005-0000-0000-0000BA050000}"/>
    <cellStyle name="Normal 63" xfId="76" xr:uid="{00000000-0005-0000-0000-0000BB050000}"/>
    <cellStyle name="Normal 63 2" xfId="269" xr:uid="{00000000-0005-0000-0000-0000BC050000}"/>
    <cellStyle name="Normal 63 2 2" xfId="941" xr:uid="{00000000-0005-0000-0000-0000BD050000}"/>
    <cellStyle name="Normal 63 3" xfId="942" xr:uid="{00000000-0005-0000-0000-0000BE050000}"/>
    <cellStyle name="Normal 63 4" xfId="943" xr:uid="{00000000-0005-0000-0000-0000BF050000}"/>
    <cellStyle name="Normal 64" xfId="179" xr:uid="{00000000-0005-0000-0000-0000C0050000}"/>
    <cellStyle name="Normal 64 2" xfId="180" xr:uid="{00000000-0005-0000-0000-0000C1050000}"/>
    <cellStyle name="Normal 64 2 2" xfId="944" xr:uid="{00000000-0005-0000-0000-0000C2050000}"/>
    <cellStyle name="Normal 64 3" xfId="945" xr:uid="{00000000-0005-0000-0000-0000C3050000}"/>
    <cellStyle name="Normal 64 3 2" xfId="946" xr:uid="{00000000-0005-0000-0000-0000C4050000}"/>
    <cellStyle name="Normal 64 3 2 2" xfId="1900" xr:uid="{00000000-0005-0000-0000-0000C5050000}"/>
    <cellStyle name="Normal 64 3 3" xfId="1899" xr:uid="{00000000-0005-0000-0000-0000C6050000}"/>
    <cellStyle name="Normal 64 4" xfId="947" xr:uid="{00000000-0005-0000-0000-0000C7050000}"/>
    <cellStyle name="Normal 64 4 2" xfId="948" xr:uid="{00000000-0005-0000-0000-0000C8050000}"/>
    <cellStyle name="Normal 64 4 2 2" xfId="1902" xr:uid="{00000000-0005-0000-0000-0000C9050000}"/>
    <cellStyle name="Normal 64 4 3" xfId="1901" xr:uid="{00000000-0005-0000-0000-0000CA050000}"/>
    <cellStyle name="Normal 64 5" xfId="949" xr:uid="{00000000-0005-0000-0000-0000CB050000}"/>
    <cellStyle name="Normal 64 5 2" xfId="950" xr:uid="{00000000-0005-0000-0000-0000CC050000}"/>
    <cellStyle name="Normal 64 5 2 2" xfId="1904" xr:uid="{00000000-0005-0000-0000-0000CD050000}"/>
    <cellStyle name="Normal 64 5 3" xfId="1903" xr:uid="{00000000-0005-0000-0000-0000CE050000}"/>
    <cellStyle name="Normal 64 6" xfId="951" xr:uid="{00000000-0005-0000-0000-0000CF050000}"/>
    <cellStyle name="Normal 64 6 2" xfId="1905" xr:uid="{00000000-0005-0000-0000-0000D0050000}"/>
    <cellStyle name="Normal 64 7" xfId="1392" xr:uid="{00000000-0005-0000-0000-0000D1050000}"/>
    <cellStyle name="Normal 65" xfId="181" xr:uid="{00000000-0005-0000-0000-0000D2050000}"/>
    <cellStyle name="Normal 65 2" xfId="345" xr:uid="{00000000-0005-0000-0000-0000D3050000}"/>
    <cellStyle name="Normal 65 2 2" xfId="952" xr:uid="{00000000-0005-0000-0000-0000D4050000}"/>
    <cellStyle name="Normal 65 2 2 2" xfId="953" xr:uid="{00000000-0005-0000-0000-0000D5050000}"/>
    <cellStyle name="Normal 65 2 2 2 2" xfId="1907" xr:uid="{00000000-0005-0000-0000-0000D6050000}"/>
    <cellStyle name="Normal 65 2 2 3" xfId="1906" xr:uid="{00000000-0005-0000-0000-0000D7050000}"/>
    <cellStyle name="Normal 65 2 3" xfId="954" xr:uid="{00000000-0005-0000-0000-0000D8050000}"/>
    <cellStyle name="Normal 65 2 3 2" xfId="1908" xr:uid="{00000000-0005-0000-0000-0000D9050000}"/>
    <cellStyle name="Normal 65 2 4" xfId="1483" xr:uid="{00000000-0005-0000-0000-0000DA050000}"/>
    <cellStyle name="Normal 65 3" xfId="955" xr:uid="{00000000-0005-0000-0000-0000DB050000}"/>
    <cellStyle name="Normal 66" xfId="187" xr:uid="{00000000-0005-0000-0000-0000DC050000}"/>
    <cellStyle name="Normal 66 2" xfId="297" xr:uid="{00000000-0005-0000-0000-0000DD050000}"/>
    <cellStyle name="Normal 66 3" xfId="956" xr:uid="{00000000-0005-0000-0000-0000DE050000}"/>
    <cellStyle name="Normal 66 3 2" xfId="957" xr:uid="{00000000-0005-0000-0000-0000DF050000}"/>
    <cellStyle name="Normal 66 3 2 2" xfId="1910" xr:uid="{00000000-0005-0000-0000-0000E0050000}"/>
    <cellStyle name="Normal 66 3 3" xfId="1909" xr:uid="{00000000-0005-0000-0000-0000E1050000}"/>
    <cellStyle name="Normal 66 4" xfId="958" xr:uid="{00000000-0005-0000-0000-0000E2050000}"/>
    <cellStyle name="Normal 66 4 2" xfId="959" xr:uid="{00000000-0005-0000-0000-0000E3050000}"/>
    <cellStyle name="Normal 66 4 2 2" xfId="1912" xr:uid="{00000000-0005-0000-0000-0000E4050000}"/>
    <cellStyle name="Normal 66 4 3" xfId="1911" xr:uid="{00000000-0005-0000-0000-0000E5050000}"/>
    <cellStyle name="Normal 66 5" xfId="960" xr:uid="{00000000-0005-0000-0000-0000E6050000}"/>
    <cellStyle name="Normal 66 5 2" xfId="1913" xr:uid="{00000000-0005-0000-0000-0000E7050000}"/>
    <cellStyle name="Normal 66 6" xfId="1394" xr:uid="{00000000-0005-0000-0000-0000E8050000}"/>
    <cellStyle name="Normal 67" xfId="188" xr:uid="{00000000-0005-0000-0000-0000E9050000}"/>
    <cellStyle name="Normal 67 2" xfId="961" xr:uid="{00000000-0005-0000-0000-0000EA050000}"/>
    <cellStyle name="Normal 67 2 2" xfId="962" xr:uid="{00000000-0005-0000-0000-0000EB050000}"/>
    <cellStyle name="Normal 67 2 2 2" xfId="1915" xr:uid="{00000000-0005-0000-0000-0000EC050000}"/>
    <cellStyle name="Normal 67 2 3" xfId="1914" xr:uid="{00000000-0005-0000-0000-0000ED050000}"/>
    <cellStyle name="Normal 67 3" xfId="963" xr:uid="{00000000-0005-0000-0000-0000EE050000}"/>
    <cellStyle name="Normal 67 3 2" xfId="1916" xr:uid="{00000000-0005-0000-0000-0000EF050000}"/>
    <cellStyle name="Normal 67 4" xfId="1395" xr:uid="{00000000-0005-0000-0000-0000F0050000}"/>
    <cellStyle name="Normal 68" xfId="312" xr:uid="{00000000-0005-0000-0000-0000F1050000}"/>
    <cellStyle name="Normal 69" xfId="964" xr:uid="{00000000-0005-0000-0000-0000F2050000}"/>
    <cellStyle name="Normal 7" xfId="15" xr:uid="{00000000-0005-0000-0000-0000F3050000}"/>
    <cellStyle name="Normal 7 2" xfId="135" xr:uid="{00000000-0005-0000-0000-0000F4050000}"/>
    <cellStyle name="Normal 7 2 2" xfId="271" xr:uid="{00000000-0005-0000-0000-0000F5050000}"/>
    <cellStyle name="Normal 7 2 2 2" xfId="965" xr:uid="{00000000-0005-0000-0000-0000F6050000}"/>
    <cellStyle name="Normal 7 2 3" xfId="966" xr:uid="{00000000-0005-0000-0000-0000F7050000}"/>
    <cellStyle name="Normal 7 2 4" xfId="967" xr:uid="{00000000-0005-0000-0000-0000F8050000}"/>
    <cellStyle name="Normal 7 3" xfId="270" xr:uid="{00000000-0005-0000-0000-0000F9050000}"/>
    <cellStyle name="Normal 7 3 2" xfId="968" xr:uid="{00000000-0005-0000-0000-0000FA050000}"/>
    <cellStyle name="Normal 7 4" xfId="969" xr:uid="{00000000-0005-0000-0000-0000FB050000}"/>
    <cellStyle name="Normal 7 5" xfId="970" xr:uid="{00000000-0005-0000-0000-0000FC050000}"/>
    <cellStyle name="Normal 70" xfId="971" xr:uid="{00000000-0005-0000-0000-0000FD050000}"/>
    <cellStyle name="Normal 71" xfId="972" xr:uid="{00000000-0005-0000-0000-0000FE050000}"/>
    <cellStyle name="Normal 72" xfId="973" xr:uid="{00000000-0005-0000-0000-0000FF050000}"/>
    <cellStyle name="Normal 73" xfId="974" xr:uid="{00000000-0005-0000-0000-000000060000}"/>
    <cellStyle name="Normal 74" xfId="975" xr:uid="{00000000-0005-0000-0000-000001060000}"/>
    <cellStyle name="Normal 75" xfId="976" xr:uid="{00000000-0005-0000-0000-000002060000}"/>
    <cellStyle name="Normal 76" xfId="977" xr:uid="{00000000-0005-0000-0000-000003060000}"/>
    <cellStyle name="Normal 77" xfId="978" xr:uid="{00000000-0005-0000-0000-000004060000}"/>
    <cellStyle name="Normal 78" xfId="979" xr:uid="{00000000-0005-0000-0000-000005060000}"/>
    <cellStyle name="Normal 79" xfId="980" xr:uid="{00000000-0005-0000-0000-000006060000}"/>
    <cellStyle name="Normal 8" xfId="136" xr:uid="{00000000-0005-0000-0000-000007060000}"/>
    <cellStyle name="Normal 8 2" xfId="137" xr:uid="{00000000-0005-0000-0000-000008060000}"/>
    <cellStyle name="Normal 8 2 2" xfId="273" xr:uid="{00000000-0005-0000-0000-000009060000}"/>
    <cellStyle name="Normal 8 2 2 2" xfId="981" xr:uid="{00000000-0005-0000-0000-00000A060000}"/>
    <cellStyle name="Normal 8 2 3" xfId="982" xr:uid="{00000000-0005-0000-0000-00000B060000}"/>
    <cellStyle name="Normal 8 2 4" xfId="983" xr:uid="{00000000-0005-0000-0000-00000C060000}"/>
    <cellStyle name="Normal 8 3" xfId="272" xr:uid="{00000000-0005-0000-0000-00000D060000}"/>
    <cellStyle name="Normal 8 3 2" xfId="984" xr:uid="{00000000-0005-0000-0000-00000E060000}"/>
    <cellStyle name="Normal 8 4" xfId="985" xr:uid="{00000000-0005-0000-0000-00000F060000}"/>
    <cellStyle name="Normal 8 5" xfId="986" xr:uid="{00000000-0005-0000-0000-000010060000}"/>
    <cellStyle name="Normal 80" xfId="987" xr:uid="{00000000-0005-0000-0000-000011060000}"/>
    <cellStyle name="Normal 81" xfId="988" xr:uid="{00000000-0005-0000-0000-000012060000}"/>
    <cellStyle name="Normal 82" xfId="989" xr:uid="{00000000-0005-0000-0000-000013060000}"/>
    <cellStyle name="Normal 83" xfId="990" xr:uid="{00000000-0005-0000-0000-000014060000}"/>
    <cellStyle name="Normal 84" xfId="991" xr:uid="{00000000-0005-0000-0000-000015060000}"/>
    <cellStyle name="Normal 85" xfId="992" xr:uid="{00000000-0005-0000-0000-000016060000}"/>
    <cellStyle name="Normal 86" xfId="993" xr:uid="{00000000-0005-0000-0000-000017060000}"/>
    <cellStyle name="Normal 87" xfId="994" xr:uid="{00000000-0005-0000-0000-000018060000}"/>
    <cellStyle name="Normal 88" xfId="995" xr:uid="{00000000-0005-0000-0000-000019060000}"/>
    <cellStyle name="Normal 89" xfId="996" xr:uid="{00000000-0005-0000-0000-00001A060000}"/>
    <cellStyle name="Normal 9" xfId="16" xr:uid="{00000000-0005-0000-0000-00001B060000}"/>
    <cellStyle name="Normal 9 2" xfId="274" xr:uid="{00000000-0005-0000-0000-00001C060000}"/>
    <cellStyle name="Normal 9 2 2" xfId="997" xr:uid="{00000000-0005-0000-0000-00001D060000}"/>
    <cellStyle name="Normal 9 3" xfId="998" xr:uid="{00000000-0005-0000-0000-00001E060000}"/>
    <cellStyle name="Normal 9 4" xfId="999" xr:uid="{00000000-0005-0000-0000-00001F060000}"/>
    <cellStyle name="Normal 90" xfId="1000" xr:uid="{00000000-0005-0000-0000-000020060000}"/>
    <cellStyle name="Normal 91" xfId="1001" xr:uid="{00000000-0005-0000-0000-000021060000}"/>
    <cellStyle name="Normal 92" xfId="1002" xr:uid="{00000000-0005-0000-0000-000022060000}"/>
    <cellStyle name="Normal 93" xfId="1003" xr:uid="{00000000-0005-0000-0000-000023060000}"/>
    <cellStyle name="Normal 94" xfId="1004" xr:uid="{00000000-0005-0000-0000-000024060000}"/>
    <cellStyle name="Normal 95" xfId="1005" xr:uid="{00000000-0005-0000-0000-000025060000}"/>
    <cellStyle name="Normal 96" xfId="1006" xr:uid="{00000000-0005-0000-0000-000026060000}"/>
    <cellStyle name="Normal 97" xfId="1007" xr:uid="{00000000-0005-0000-0000-000027060000}"/>
    <cellStyle name="Normal 98" xfId="1008" xr:uid="{00000000-0005-0000-0000-000028060000}"/>
    <cellStyle name="Normal 99" xfId="1009" xr:uid="{00000000-0005-0000-0000-000029060000}"/>
    <cellStyle name="Normal1" xfId="138" xr:uid="{00000000-0005-0000-0000-00002A060000}"/>
    <cellStyle name="Normal2" xfId="139" xr:uid="{00000000-0005-0000-0000-00002B060000}"/>
    <cellStyle name="Normal3" xfId="140" xr:uid="{00000000-0005-0000-0000-00002C060000}"/>
    <cellStyle name="Percent [2]" xfId="141" xr:uid="{00000000-0005-0000-0000-00002D060000}"/>
    <cellStyle name="Percent [2] 2" xfId="275" xr:uid="{00000000-0005-0000-0000-00002E060000}"/>
    <cellStyle name="Percent [2] 2 2" xfId="1010" xr:uid="{00000000-0005-0000-0000-00002F060000}"/>
    <cellStyle name="Percent [2] 3" xfId="1011" xr:uid="{00000000-0005-0000-0000-000030060000}"/>
    <cellStyle name="Percent [2] 4" xfId="1012" xr:uid="{00000000-0005-0000-0000-000031060000}"/>
    <cellStyle name="Percentual" xfId="142" xr:uid="{00000000-0005-0000-0000-000032060000}"/>
    <cellStyle name="Ponto" xfId="143" xr:uid="{00000000-0005-0000-0000-000033060000}"/>
    <cellStyle name="Porcentagem" xfId="32" builtinId="5"/>
    <cellStyle name="Porcentagem 2" xfId="17" xr:uid="{00000000-0005-0000-0000-000035060000}"/>
    <cellStyle name="Porcentagem 2 2" xfId="176" xr:uid="{00000000-0005-0000-0000-000036060000}"/>
    <cellStyle name="Porcentagem 2 2 2" xfId="1013" xr:uid="{00000000-0005-0000-0000-000037060000}"/>
    <cellStyle name="Porcentagem 2 3" xfId="1014" xr:uid="{00000000-0005-0000-0000-000038060000}"/>
    <cellStyle name="Porcentagem 3" xfId="18" xr:uid="{00000000-0005-0000-0000-000039060000}"/>
    <cellStyle name="Porcentagem 3 2" xfId="144" xr:uid="{00000000-0005-0000-0000-00003A060000}"/>
    <cellStyle name="Porcentagem 3 3" xfId="276" xr:uid="{00000000-0005-0000-0000-00003B060000}"/>
    <cellStyle name="Porcentagem 4" xfId="19" xr:uid="{00000000-0005-0000-0000-00003C060000}"/>
    <cellStyle name="Porcentagem 4 2" xfId="20" xr:uid="{00000000-0005-0000-0000-00003D060000}"/>
    <cellStyle name="Porcentagem 4 2 2" xfId="174" xr:uid="{00000000-0005-0000-0000-00003E060000}"/>
    <cellStyle name="Porcentagem 4 2 2 2" xfId="1015" xr:uid="{00000000-0005-0000-0000-00003F060000}"/>
    <cellStyle name="Porcentagem 4 2 3" xfId="1016" xr:uid="{00000000-0005-0000-0000-000040060000}"/>
    <cellStyle name="Porcentagem 5" xfId="145" xr:uid="{00000000-0005-0000-0000-000041060000}"/>
    <cellStyle name="Porcentagem 6" xfId="146" xr:uid="{00000000-0005-0000-0000-000042060000}"/>
    <cellStyle name="Porcentagem 6 2" xfId="147" xr:uid="{00000000-0005-0000-0000-000043060000}"/>
    <cellStyle name="Porcentagem 6 2 2" xfId="278" xr:uid="{00000000-0005-0000-0000-000044060000}"/>
    <cellStyle name="Porcentagem 6 2 2 2" xfId="1017" xr:uid="{00000000-0005-0000-0000-000045060000}"/>
    <cellStyle name="Porcentagem 6 2 2 2 2" xfId="1018" xr:uid="{00000000-0005-0000-0000-000046060000}"/>
    <cellStyle name="Porcentagem 6 2 2 2 2 2" xfId="1918" xr:uid="{00000000-0005-0000-0000-000047060000}"/>
    <cellStyle name="Porcentagem 6 2 2 2 3" xfId="1917" xr:uid="{00000000-0005-0000-0000-000048060000}"/>
    <cellStyle name="Porcentagem 6 2 2 3" xfId="1019" xr:uid="{00000000-0005-0000-0000-000049060000}"/>
    <cellStyle name="Porcentagem 6 2 2 3 2" xfId="1919" xr:uid="{00000000-0005-0000-0000-00004A060000}"/>
    <cellStyle name="Porcentagem 6 2 2 4" xfId="1427" xr:uid="{00000000-0005-0000-0000-00004B060000}"/>
    <cellStyle name="Porcentagem 6 2 3" xfId="331" xr:uid="{00000000-0005-0000-0000-00004C060000}"/>
    <cellStyle name="Porcentagem 6 2 3 2" xfId="1020" xr:uid="{00000000-0005-0000-0000-00004D060000}"/>
    <cellStyle name="Porcentagem 6 2 3 2 2" xfId="1021" xr:uid="{00000000-0005-0000-0000-00004E060000}"/>
    <cellStyle name="Porcentagem 6 2 3 2 2 2" xfId="1921" xr:uid="{00000000-0005-0000-0000-00004F060000}"/>
    <cellStyle name="Porcentagem 6 2 3 2 3" xfId="1920" xr:uid="{00000000-0005-0000-0000-000050060000}"/>
    <cellStyle name="Porcentagem 6 2 3 3" xfId="1022" xr:uid="{00000000-0005-0000-0000-000051060000}"/>
    <cellStyle name="Porcentagem 6 2 3 3 2" xfId="1922" xr:uid="{00000000-0005-0000-0000-000052060000}"/>
    <cellStyle name="Porcentagem 6 2 3 4" xfId="1469" xr:uid="{00000000-0005-0000-0000-000053060000}"/>
    <cellStyle name="Porcentagem 6 2 4" xfId="1023" xr:uid="{00000000-0005-0000-0000-000054060000}"/>
    <cellStyle name="Porcentagem 6 2 4 2" xfId="1024" xr:uid="{00000000-0005-0000-0000-000055060000}"/>
    <cellStyle name="Porcentagem 6 2 4 2 2" xfId="1924" xr:uid="{00000000-0005-0000-0000-000056060000}"/>
    <cellStyle name="Porcentagem 6 2 4 3" xfId="1923" xr:uid="{00000000-0005-0000-0000-000057060000}"/>
    <cellStyle name="Porcentagem 6 2 5" xfId="1025" xr:uid="{00000000-0005-0000-0000-000058060000}"/>
    <cellStyle name="Porcentagem 6 2 5 2" xfId="1026" xr:uid="{00000000-0005-0000-0000-000059060000}"/>
    <cellStyle name="Porcentagem 6 2 5 2 2" xfId="1926" xr:uid="{00000000-0005-0000-0000-00005A060000}"/>
    <cellStyle name="Porcentagem 6 2 5 3" xfId="1925" xr:uid="{00000000-0005-0000-0000-00005B060000}"/>
    <cellStyle name="Porcentagem 6 2 6" xfId="1027" xr:uid="{00000000-0005-0000-0000-00005C060000}"/>
    <cellStyle name="Porcentagem 6 2 6 2" xfId="1028" xr:uid="{00000000-0005-0000-0000-00005D060000}"/>
    <cellStyle name="Porcentagem 6 2 6 2 2" xfId="1928" xr:uid="{00000000-0005-0000-0000-00005E060000}"/>
    <cellStyle name="Porcentagem 6 2 6 3" xfId="1927" xr:uid="{00000000-0005-0000-0000-00005F060000}"/>
    <cellStyle name="Porcentagem 6 2 7" xfId="1029" xr:uid="{00000000-0005-0000-0000-000060060000}"/>
    <cellStyle name="Porcentagem 6 2 7 2" xfId="1929" xr:uid="{00000000-0005-0000-0000-000061060000}"/>
    <cellStyle name="Porcentagem 6 2 8" xfId="1379" xr:uid="{00000000-0005-0000-0000-000062060000}"/>
    <cellStyle name="Porcentagem 6 3" xfId="277" xr:uid="{00000000-0005-0000-0000-000063060000}"/>
    <cellStyle name="Porcentagem 6 3 2" xfId="1030" xr:uid="{00000000-0005-0000-0000-000064060000}"/>
    <cellStyle name="Porcentagem 6 3 2 2" xfId="1031" xr:uid="{00000000-0005-0000-0000-000065060000}"/>
    <cellStyle name="Porcentagem 6 3 2 2 2" xfId="1931" xr:uid="{00000000-0005-0000-0000-000066060000}"/>
    <cellStyle name="Porcentagem 6 3 2 3" xfId="1930" xr:uid="{00000000-0005-0000-0000-000067060000}"/>
    <cellStyle name="Porcentagem 6 3 3" xfId="1032" xr:uid="{00000000-0005-0000-0000-000068060000}"/>
    <cellStyle name="Porcentagem 6 3 3 2" xfId="1932" xr:uid="{00000000-0005-0000-0000-000069060000}"/>
    <cellStyle name="Porcentagem 6 3 4" xfId="1426" xr:uid="{00000000-0005-0000-0000-00006A060000}"/>
    <cellStyle name="Porcentagem 6 4" xfId="330" xr:uid="{00000000-0005-0000-0000-00006B060000}"/>
    <cellStyle name="Porcentagem 6 4 2" xfId="1033" xr:uid="{00000000-0005-0000-0000-00006C060000}"/>
    <cellStyle name="Porcentagem 6 4 2 2" xfId="1034" xr:uid="{00000000-0005-0000-0000-00006D060000}"/>
    <cellStyle name="Porcentagem 6 4 2 2 2" xfId="1934" xr:uid="{00000000-0005-0000-0000-00006E060000}"/>
    <cellStyle name="Porcentagem 6 4 2 3" xfId="1933" xr:uid="{00000000-0005-0000-0000-00006F060000}"/>
    <cellStyle name="Porcentagem 6 4 3" xfId="1035" xr:uid="{00000000-0005-0000-0000-000070060000}"/>
    <cellStyle name="Porcentagem 6 4 3 2" xfId="1935" xr:uid="{00000000-0005-0000-0000-000071060000}"/>
    <cellStyle name="Porcentagem 6 4 4" xfId="1468" xr:uid="{00000000-0005-0000-0000-000072060000}"/>
    <cellStyle name="Porcentagem 6 5" xfId="1036" xr:uid="{00000000-0005-0000-0000-000073060000}"/>
    <cellStyle name="Porcentagem 6 5 2" xfId="1037" xr:uid="{00000000-0005-0000-0000-000074060000}"/>
    <cellStyle name="Porcentagem 6 5 2 2" xfId="1937" xr:uid="{00000000-0005-0000-0000-000075060000}"/>
    <cellStyle name="Porcentagem 6 5 3" xfId="1936" xr:uid="{00000000-0005-0000-0000-000076060000}"/>
    <cellStyle name="Porcentagem 6 6" xfId="1038" xr:uid="{00000000-0005-0000-0000-000077060000}"/>
    <cellStyle name="Porcentagem 6 6 2" xfId="1039" xr:uid="{00000000-0005-0000-0000-000078060000}"/>
    <cellStyle name="Porcentagem 6 6 2 2" xfId="1939" xr:uid="{00000000-0005-0000-0000-000079060000}"/>
    <cellStyle name="Porcentagem 6 6 3" xfId="1938" xr:uid="{00000000-0005-0000-0000-00007A060000}"/>
    <cellStyle name="Porcentagem 6 7" xfId="1040" xr:uid="{00000000-0005-0000-0000-00007B060000}"/>
    <cellStyle name="Porcentagem 6 7 2" xfId="1041" xr:uid="{00000000-0005-0000-0000-00007C060000}"/>
    <cellStyle name="Porcentagem 6 7 2 2" xfId="1941" xr:uid="{00000000-0005-0000-0000-00007D060000}"/>
    <cellStyle name="Porcentagem 6 7 3" xfId="1940" xr:uid="{00000000-0005-0000-0000-00007E060000}"/>
    <cellStyle name="Porcentagem 6 8" xfId="1042" xr:uid="{00000000-0005-0000-0000-00007F060000}"/>
    <cellStyle name="Porcentagem 6 8 2" xfId="1942" xr:uid="{00000000-0005-0000-0000-000080060000}"/>
    <cellStyle name="Porcentagem 6 9" xfId="1378" xr:uid="{00000000-0005-0000-0000-000081060000}"/>
    <cellStyle name="Porcentagem 7" xfId="182" xr:uid="{00000000-0005-0000-0000-000082060000}"/>
    <cellStyle name="Porcentagem 7 2" xfId="1043" xr:uid="{00000000-0005-0000-0000-000083060000}"/>
    <cellStyle name="Result" xfId="21" xr:uid="{00000000-0005-0000-0000-000084060000}"/>
    <cellStyle name="Result2" xfId="22" xr:uid="{00000000-0005-0000-0000-000085060000}"/>
    <cellStyle name="Sep. milhar [0]" xfId="148" xr:uid="{00000000-0005-0000-0000-000086060000}"/>
    <cellStyle name="Separador de m" xfId="149" xr:uid="{00000000-0005-0000-0000-000087060000}"/>
    <cellStyle name="Separador de milhares 2" xfId="23" xr:uid="{00000000-0005-0000-0000-000088060000}"/>
    <cellStyle name="Separador de milhares 2 2" xfId="150" xr:uid="{00000000-0005-0000-0000-000089060000}"/>
    <cellStyle name="Separador de milhares 2 2 2" xfId="280" xr:uid="{00000000-0005-0000-0000-00008A060000}"/>
    <cellStyle name="Separador de milhares 2 2 2 2" xfId="1044" xr:uid="{00000000-0005-0000-0000-00008B060000}"/>
    <cellStyle name="Separador de milhares 2 2 3" xfId="1045" xr:uid="{00000000-0005-0000-0000-00008C060000}"/>
    <cellStyle name="Separador de milhares 2 2 4" xfId="1046" xr:uid="{00000000-0005-0000-0000-00008D060000}"/>
    <cellStyle name="Separador de milhares 2 3" xfId="279" xr:uid="{00000000-0005-0000-0000-00008E060000}"/>
    <cellStyle name="Separador de milhares 2 3 2" xfId="1047" xr:uid="{00000000-0005-0000-0000-00008F060000}"/>
    <cellStyle name="Separador de milhares 2 4" xfId="1048" xr:uid="{00000000-0005-0000-0000-000090060000}"/>
    <cellStyle name="Separador de milhares 2 5" xfId="1049" xr:uid="{00000000-0005-0000-0000-000091060000}"/>
    <cellStyle name="Separador de milhares 3" xfId="151" xr:uid="{00000000-0005-0000-0000-000092060000}"/>
    <cellStyle name="Separador de milhares 4" xfId="24" xr:uid="{00000000-0005-0000-0000-000093060000}"/>
    <cellStyle name="Sepavador de milhares [0]_Pasta2" xfId="152" xr:uid="{00000000-0005-0000-0000-000094060000}"/>
    <cellStyle name="Standard_RP100_01 (metr.)" xfId="153" xr:uid="{00000000-0005-0000-0000-000095060000}"/>
    <cellStyle name="Titulo1" xfId="154" xr:uid="{00000000-0005-0000-0000-000096060000}"/>
    <cellStyle name="Titulo2" xfId="155" xr:uid="{00000000-0005-0000-0000-000097060000}"/>
    <cellStyle name="Vírgula" xfId="25" builtinId="3"/>
    <cellStyle name="Vírgula 10" xfId="156" xr:uid="{00000000-0005-0000-0000-000099060000}"/>
    <cellStyle name="Vírgula 10 2" xfId="157" xr:uid="{00000000-0005-0000-0000-00009A060000}"/>
    <cellStyle name="Vírgula 10 2 2" xfId="282" xr:uid="{00000000-0005-0000-0000-00009B060000}"/>
    <cellStyle name="Vírgula 10 2 2 2" xfId="1050" xr:uid="{00000000-0005-0000-0000-00009C060000}"/>
    <cellStyle name="Vírgula 10 2 2 2 2" xfId="1051" xr:uid="{00000000-0005-0000-0000-00009D060000}"/>
    <cellStyle name="Vírgula 10 2 2 2 2 2" xfId="1944" xr:uid="{00000000-0005-0000-0000-00009E060000}"/>
    <cellStyle name="Vírgula 10 2 2 2 3" xfId="1943" xr:uid="{00000000-0005-0000-0000-00009F060000}"/>
    <cellStyle name="Vírgula 10 2 2 3" xfId="1052" xr:uid="{00000000-0005-0000-0000-0000A0060000}"/>
    <cellStyle name="Vírgula 10 2 2 3 2" xfId="1945" xr:uid="{00000000-0005-0000-0000-0000A1060000}"/>
    <cellStyle name="Vírgula 10 2 2 4" xfId="1429" xr:uid="{00000000-0005-0000-0000-0000A2060000}"/>
    <cellStyle name="Vírgula 10 2 3" xfId="333" xr:uid="{00000000-0005-0000-0000-0000A3060000}"/>
    <cellStyle name="Vírgula 10 2 3 2" xfId="1053" xr:uid="{00000000-0005-0000-0000-0000A4060000}"/>
    <cellStyle name="Vírgula 10 2 3 2 2" xfId="1054" xr:uid="{00000000-0005-0000-0000-0000A5060000}"/>
    <cellStyle name="Vírgula 10 2 3 2 2 2" xfId="1947" xr:uid="{00000000-0005-0000-0000-0000A6060000}"/>
    <cellStyle name="Vírgula 10 2 3 2 3" xfId="1946" xr:uid="{00000000-0005-0000-0000-0000A7060000}"/>
    <cellStyle name="Vírgula 10 2 3 3" xfId="1055" xr:uid="{00000000-0005-0000-0000-0000A8060000}"/>
    <cellStyle name="Vírgula 10 2 3 3 2" xfId="1948" xr:uid="{00000000-0005-0000-0000-0000A9060000}"/>
    <cellStyle name="Vírgula 10 2 3 4" xfId="1471" xr:uid="{00000000-0005-0000-0000-0000AA060000}"/>
    <cellStyle name="Vírgula 10 2 4" xfId="1056" xr:uid="{00000000-0005-0000-0000-0000AB060000}"/>
    <cellStyle name="Vírgula 10 2 4 2" xfId="1057" xr:uid="{00000000-0005-0000-0000-0000AC060000}"/>
    <cellStyle name="Vírgula 10 2 4 2 2" xfId="1950" xr:uid="{00000000-0005-0000-0000-0000AD060000}"/>
    <cellStyle name="Vírgula 10 2 4 3" xfId="1949" xr:uid="{00000000-0005-0000-0000-0000AE060000}"/>
    <cellStyle name="Vírgula 10 2 5" xfId="1058" xr:uid="{00000000-0005-0000-0000-0000AF060000}"/>
    <cellStyle name="Vírgula 10 2 5 2" xfId="1059" xr:uid="{00000000-0005-0000-0000-0000B0060000}"/>
    <cellStyle name="Vírgula 10 2 5 2 2" xfId="1952" xr:uid="{00000000-0005-0000-0000-0000B1060000}"/>
    <cellStyle name="Vírgula 10 2 5 3" xfId="1951" xr:uid="{00000000-0005-0000-0000-0000B2060000}"/>
    <cellStyle name="Vírgula 10 2 6" xfId="1060" xr:uid="{00000000-0005-0000-0000-0000B3060000}"/>
    <cellStyle name="Vírgula 10 2 6 2" xfId="1061" xr:uid="{00000000-0005-0000-0000-0000B4060000}"/>
    <cellStyle name="Vírgula 10 2 6 2 2" xfId="1954" xr:uid="{00000000-0005-0000-0000-0000B5060000}"/>
    <cellStyle name="Vírgula 10 2 6 3" xfId="1953" xr:uid="{00000000-0005-0000-0000-0000B6060000}"/>
    <cellStyle name="Vírgula 10 2 7" xfId="1062" xr:uid="{00000000-0005-0000-0000-0000B7060000}"/>
    <cellStyle name="Vírgula 10 2 7 2" xfId="1955" xr:uid="{00000000-0005-0000-0000-0000B8060000}"/>
    <cellStyle name="Vírgula 10 2 8" xfId="1381" xr:uid="{00000000-0005-0000-0000-0000B9060000}"/>
    <cellStyle name="Vírgula 10 3" xfId="281" xr:uid="{00000000-0005-0000-0000-0000BA060000}"/>
    <cellStyle name="Vírgula 10 3 2" xfId="1063" xr:uid="{00000000-0005-0000-0000-0000BB060000}"/>
    <cellStyle name="Vírgula 10 3 2 2" xfId="1064" xr:uid="{00000000-0005-0000-0000-0000BC060000}"/>
    <cellStyle name="Vírgula 10 3 2 2 2" xfId="1957" xr:uid="{00000000-0005-0000-0000-0000BD060000}"/>
    <cellStyle name="Vírgula 10 3 2 3" xfId="1956" xr:uid="{00000000-0005-0000-0000-0000BE060000}"/>
    <cellStyle name="Vírgula 10 3 3" xfId="1065" xr:uid="{00000000-0005-0000-0000-0000BF060000}"/>
    <cellStyle name="Vírgula 10 3 3 2" xfId="1958" xr:uid="{00000000-0005-0000-0000-0000C0060000}"/>
    <cellStyle name="Vírgula 10 3 4" xfId="1428" xr:uid="{00000000-0005-0000-0000-0000C1060000}"/>
    <cellStyle name="Vírgula 10 4" xfId="332" xr:uid="{00000000-0005-0000-0000-0000C2060000}"/>
    <cellStyle name="Vírgula 10 4 2" xfId="1066" xr:uid="{00000000-0005-0000-0000-0000C3060000}"/>
    <cellStyle name="Vírgula 10 4 2 2" xfId="1067" xr:uid="{00000000-0005-0000-0000-0000C4060000}"/>
    <cellStyle name="Vírgula 10 4 2 2 2" xfId="1960" xr:uid="{00000000-0005-0000-0000-0000C5060000}"/>
    <cellStyle name="Vírgula 10 4 2 3" xfId="1959" xr:uid="{00000000-0005-0000-0000-0000C6060000}"/>
    <cellStyle name="Vírgula 10 4 3" xfId="1068" xr:uid="{00000000-0005-0000-0000-0000C7060000}"/>
    <cellStyle name="Vírgula 10 4 3 2" xfId="1961" xr:uid="{00000000-0005-0000-0000-0000C8060000}"/>
    <cellStyle name="Vírgula 10 4 4" xfId="1470" xr:uid="{00000000-0005-0000-0000-0000C9060000}"/>
    <cellStyle name="Vírgula 10 5" xfId="1069" xr:uid="{00000000-0005-0000-0000-0000CA060000}"/>
    <cellStyle name="Vírgula 10 5 2" xfId="1070" xr:uid="{00000000-0005-0000-0000-0000CB060000}"/>
    <cellStyle name="Vírgula 10 5 2 2" xfId="1963" xr:uid="{00000000-0005-0000-0000-0000CC060000}"/>
    <cellStyle name="Vírgula 10 5 3" xfId="1962" xr:uid="{00000000-0005-0000-0000-0000CD060000}"/>
    <cellStyle name="Vírgula 10 6" xfId="1071" xr:uid="{00000000-0005-0000-0000-0000CE060000}"/>
    <cellStyle name="Vírgula 10 6 2" xfId="1072" xr:uid="{00000000-0005-0000-0000-0000CF060000}"/>
    <cellStyle name="Vírgula 10 6 2 2" xfId="1965" xr:uid="{00000000-0005-0000-0000-0000D0060000}"/>
    <cellStyle name="Vírgula 10 6 3" xfId="1964" xr:uid="{00000000-0005-0000-0000-0000D1060000}"/>
    <cellStyle name="Vírgula 10 7" xfId="1073" xr:uid="{00000000-0005-0000-0000-0000D2060000}"/>
    <cellStyle name="Vírgula 10 7 2" xfId="1074" xr:uid="{00000000-0005-0000-0000-0000D3060000}"/>
    <cellStyle name="Vírgula 10 7 2 2" xfId="1967" xr:uid="{00000000-0005-0000-0000-0000D4060000}"/>
    <cellStyle name="Vírgula 10 7 3" xfId="1966" xr:uid="{00000000-0005-0000-0000-0000D5060000}"/>
    <cellStyle name="Vírgula 10 8" xfId="1075" xr:uid="{00000000-0005-0000-0000-0000D6060000}"/>
    <cellStyle name="Vírgula 10 8 2" xfId="1968" xr:uid="{00000000-0005-0000-0000-0000D7060000}"/>
    <cellStyle name="Vírgula 10 9" xfId="1380" xr:uid="{00000000-0005-0000-0000-0000D8060000}"/>
    <cellStyle name="Vírgula 11" xfId="158" xr:uid="{00000000-0005-0000-0000-0000D9060000}"/>
    <cellStyle name="Vírgula 11 2" xfId="283" xr:uid="{00000000-0005-0000-0000-0000DA060000}"/>
    <cellStyle name="Vírgula 11 2 2" xfId="1076" xr:uid="{00000000-0005-0000-0000-0000DB060000}"/>
    <cellStyle name="Vírgula 11 3" xfId="1077" xr:uid="{00000000-0005-0000-0000-0000DC060000}"/>
    <cellStyle name="Vírgula 11 4" xfId="1078" xr:uid="{00000000-0005-0000-0000-0000DD060000}"/>
    <cellStyle name="Vírgula 12" xfId="159" xr:uid="{00000000-0005-0000-0000-0000DE060000}"/>
    <cellStyle name="Vírgula 12 2" xfId="284" xr:uid="{00000000-0005-0000-0000-0000DF060000}"/>
    <cellStyle name="Vírgula 12 2 2" xfId="1079" xr:uid="{00000000-0005-0000-0000-0000E0060000}"/>
    <cellStyle name="Vírgula 12 2 2 2" xfId="1080" xr:uid="{00000000-0005-0000-0000-0000E1060000}"/>
    <cellStyle name="Vírgula 12 2 2 2 2" xfId="1970" xr:uid="{00000000-0005-0000-0000-0000E2060000}"/>
    <cellStyle name="Vírgula 12 2 2 3" xfId="1969" xr:uid="{00000000-0005-0000-0000-0000E3060000}"/>
    <cellStyle name="Vírgula 12 2 3" xfId="1081" xr:uid="{00000000-0005-0000-0000-0000E4060000}"/>
    <cellStyle name="Vírgula 12 2 3 2" xfId="1971" xr:uid="{00000000-0005-0000-0000-0000E5060000}"/>
    <cellStyle name="Vírgula 12 2 4" xfId="1430" xr:uid="{00000000-0005-0000-0000-0000E6060000}"/>
    <cellStyle name="Vírgula 12 3" xfId="334" xr:uid="{00000000-0005-0000-0000-0000E7060000}"/>
    <cellStyle name="Vírgula 12 3 2" xfId="1082" xr:uid="{00000000-0005-0000-0000-0000E8060000}"/>
    <cellStyle name="Vírgula 12 3 2 2" xfId="1083" xr:uid="{00000000-0005-0000-0000-0000E9060000}"/>
    <cellStyle name="Vírgula 12 3 2 2 2" xfId="1973" xr:uid="{00000000-0005-0000-0000-0000EA060000}"/>
    <cellStyle name="Vírgula 12 3 2 3" xfId="1972" xr:uid="{00000000-0005-0000-0000-0000EB060000}"/>
    <cellStyle name="Vírgula 12 3 3" xfId="1084" xr:uid="{00000000-0005-0000-0000-0000EC060000}"/>
    <cellStyle name="Vírgula 12 3 3 2" xfId="1974" xr:uid="{00000000-0005-0000-0000-0000ED060000}"/>
    <cellStyle name="Vírgula 12 3 4" xfId="1472" xr:uid="{00000000-0005-0000-0000-0000EE060000}"/>
    <cellStyle name="Vírgula 12 4" xfId="1085" xr:uid="{00000000-0005-0000-0000-0000EF060000}"/>
    <cellStyle name="Vírgula 12 4 2" xfId="1086" xr:uid="{00000000-0005-0000-0000-0000F0060000}"/>
    <cellStyle name="Vírgula 12 4 2 2" xfId="1976" xr:uid="{00000000-0005-0000-0000-0000F1060000}"/>
    <cellStyle name="Vírgula 12 4 3" xfId="1975" xr:uid="{00000000-0005-0000-0000-0000F2060000}"/>
    <cellStyle name="Vírgula 12 5" xfId="1087" xr:uid="{00000000-0005-0000-0000-0000F3060000}"/>
    <cellStyle name="Vírgula 12 5 2" xfId="1088" xr:uid="{00000000-0005-0000-0000-0000F4060000}"/>
    <cellStyle name="Vírgula 12 5 2 2" xfId="1978" xr:uid="{00000000-0005-0000-0000-0000F5060000}"/>
    <cellStyle name="Vírgula 12 5 3" xfId="1977" xr:uid="{00000000-0005-0000-0000-0000F6060000}"/>
    <cellStyle name="Vírgula 12 6" xfId="1089" xr:uid="{00000000-0005-0000-0000-0000F7060000}"/>
    <cellStyle name="Vírgula 12 6 2" xfId="1090" xr:uid="{00000000-0005-0000-0000-0000F8060000}"/>
    <cellStyle name="Vírgula 12 6 2 2" xfId="1980" xr:uid="{00000000-0005-0000-0000-0000F9060000}"/>
    <cellStyle name="Vírgula 12 6 3" xfId="1979" xr:uid="{00000000-0005-0000-0000-0000FA060000}"/>
    <cellStyle name="Vírgula 12 7" xfId="1091" xr:uid="{00000000-0005-0000-0000-0000FB060000}"/>
    <cellStyle name="Vírgula 12 7 2" xfId="1981" xr:uid="{00000000-0005-0000-0000-0000FC060000}"/>
    <cellStyle name="Vírgula 12 8" xfId="1382" xr:uid="{00000000-0005-0000-0000-0000FD060000}"/>
    <cellStyle name="Vírgula 13" xfId="183" xr:uid="{00000000-0005-0000-0000-0000FE060000}"/>
    <cellStyle name="Vírgula 13 2" xfId="1092" xr:uid="{00000000-0005-0000-0000-0000FF060000}"/>
    <cellStyle name="Vírgula 14" xfId="1093" xr:uid="{00000000-0005-0000-0000-000000070000}"/>
    <cellStyle name="Vírgula 15" xfId="1220" xr:uid="{00000000-0005-0000-0000-000001070000}"/>
    <cellStyle name="Vírgula 2" xfId="26" xr:uid="{00000000-0005-0000-0000-000002070000}"/>
    <cellStyle name="Vírgula 2 2" xfId="160" xr:uid="{00000000-0005-0000-0000-000003070000}"/>
    <cellStyle name="Vírgula 2 2 2" xfId="285" xr:uid="{00000000-0005-0000-0000-000004070000}"/>
    <cellStyle name="Vírgula 2 2 2 2" xfId="1094" xr:uid="{00000000-0005-0000-0000-000005070000}"/>
    <cellStyle name="Vírgula 2 2 3" xfId="1095" xr:uid="{00000000-0005-0000-0000-000006070000}"/>
    <cellStyle name="Vírgula 2 3" xfId="175" xr:uid="{00000000-0005-0000-0000-000007070000}"/>
    <cellStyle name="Vírgula 2 3 2" xfId="1096" xr:uid="{00000000-0005-0000-0000-000008070000}"/>
    <cellStyle name="Vírgula 2 4" xfId="186" xr:uid="{00000000-0005-0000-0000-000009070000}"/>
    <cellStyle name="Vírgula 2 5" xfId="1097" xr:uid="{00000000-0005-0000-0000-00000A070000}"/>
    <cellStyle name="Vírgula 3" xfId="27" xr:uid="{00000000-0005-0000-0000-00000B070000}"/>
    <cellStyle name="Vírgula 3 2" xfId="28" xr:uid="{00000000-0005-0000-0000-00000C070000}"/>
    <cellStyle name="Vírgula 3 2 2" xfId="287" xr:uid="{00000000-0005-0000-0000-00000D070000}"/>
    <cellStyle name="Vírgula 3 2 2 2" xfId="1098" xr:uid="{00000000-0005-0000-0000-00000E070000}"/>
    <cellStyle name="Vírgula 3 2 3" xfId="1099" xr:uid="{00000000-0005-0000-0000-00000F070000}"/>
    <cellStyle name="Vírgula 3 2 4" xfId="1100" xr:uid="{00000000-0005-0000-0000-000010070000}"/>
    <cellStyle name="Vírgula 3 3" xfId="286" xr:uid="{00000000-0005-0000-0000-000011070000}"/>
    <cellStyle name="Vírgula 3 3 2" xfId="1101" xr:uid="{00000000-0005-0000-0000-000012070000}"/>
    <cellStyle name="Vírgula 3 4" xfId="1102" xr:uid="{00000000-0005-0000-0000-000013070000}"/>
    <cellStyle name="Vírgula 3 5" xfId="1103" xr:uid="{00000000-0005-0000-0000-000014070000}"/>
    <cellStyle name="Vírgula 4" xfId="29" xr:uid="{00000000-0005-0000-0000-000015070000}"/>
    <cellStyle name="Vírgula 5" xfId="30" xr:uid="{00000000-0005-0000-0000-000016070000}"/>
    <cellStyle name="Vírgula 5 2" xfId="31" xr:uid="{00000000-0005-0000-0000-000017070000}"/>
    <cellStyle name="Vírgula 5 2 2" xfId="173" xr:uid="{00000000-0005-0000-0000-000018070000}"/>
    <cellStyle name="Vírgula 5 2 2 2" xfId="1104" xr:uid="{00000000-0005-0000-0000-000019070000}"/>
    <cellStyle name="Vírgula 5 2 3" xfId="1105" xr:uid="{00000000-0005-0000-0000-00001A070000}"/>
    <cellStyle name="Vírgula 5 3" xfId="1106" xr:uid="{00000000-0005-0000-0000-00001B070000}"/>
    <cellStyle name="Vírgula 6" xfId="161" xr:uid="{00000000-0005-0000-0000-00001C070000}"/>
    <cellStyle name="Vírgula 6 2" xfId="162" xr:uid="{00000000-0005-0000-0000-00001D070000}"/>
    <cellStyle name="Vírgula 6 2 2" xfId="289" xr:uid="{00000000-0005-0000-0000-00001E070000}"/>
    <cellStyle name="Vírgula 6 2 2 2" xfId="1107" xr:uid="{00000000-0005-0000-0000-00001F070000}"/>
    <cellStyle name="Vírgula 6 2 3" xfId="1108" xr:uid="{00000000-0005-0000-0000-000020070000}"/>
    <cellStyle name="Vírgula 6 2 4" xfId="1109" xr:uid="{00000000-0005-0000-0000-000021070000}"/>
    <cellStyle name="Vírgula 6 3" xfId="171" xr:uid="{00000000-0005-0000-0000-000022070000}"/>
    <cellStyle name="Vírgula 6 3 2" xfId="290" xr:uid="{00000000-0005-0000-0000-000023070000}"/>
    <cellStyle name="Vírgula 6 3 2 2" xfId="1110" xr:uid="{00000000-0005-0000-0000-000024070000}"/>
    <cellStyle name="Vírgula 6 3 3" xfId="1111" xr:uid="{00000000-0005-0000-0000-000025070000}"/>
    <cellStyle name="Vírgula 6 3 4" xfId="1112" xr:uid="{00000000-0005-0000-0000-000026070000}"/>
    <cellStyle name="Vírgula 6 4" xfId="288" xr:uid="{00000000-0005-0000-0000-000027070000}"/>
    <cellStyle name="Vírgula 6 4 2" xfId="1113" xr:uid="{00000000-0005-0000-0000-000028070000}"/>
    <cellStyle name="Vírgula 6 5" xfId="1114" xr:uid="{00000000-0005-0000-0000-000029070000}"/>
    <cellStyle name="Vírgula 6 6" xfId="1115" xr:uid="{00000000-0005-0000-0000-00002A070000}"/>
    <cellStyle name="Vírgula 7" xfId="163" xr:uid="{00000000-0005-0000-0000-00002B070000}"/>
    <cellStyle name="Vírgula 7 10" xfId="1116" xr:uid="{00000000-0005-0000-0000-00002C070000}"/>
    <cellStyle name="Vírgula 7 10 2" xfId="1982" xr:uid="{00000000-0005-0000-0000-00002D070000}"/>
    <cellStyle name="Vírgula 7 11" xfId="1383" xr:uid="{00000000-0005-0000-0000-00002E070000}"/>
    <cellStyle name="Vírgula 7 2" xfId="164" xr:uid="{00000000-0005-0000-0000-00002F070000}"/>
    <cellStyle name="Vírgula 7 2 2" xfId="292" xr:uid="{00000000-0005-0000-0000-000030070000}"/>
    <cellStyle name="Vírgula 7 2 2 2" xfId="1117" xr:uid="{00000000-0005-0000-0000-000031070000}"/>
    <cellStyle name="Vírgula 7 2 2 2 2" xfId="1118" xr:uid="{00000000-0005-0000-0000-000032070000}"/>
    <cellStyle name="Vírgula 7 2 2 2 2 2" xfId="1984" xr:uid="{00000000-0005-0000-0000-000033070000}"/>
    <cellStyle name="Vírgula 7 2 2 2 3" xfId="1983" xr:uid="{00000000-0005-0000-0000-000034070000}"/>
    <cellStyle name="Vírgula 7 2 2 3" xfId="1119" xr:uid="{00000000-0005-0000-0000-000035070000}"/>
    <cellStyle name="Vírgula 7 2 2 3 2" xfId="1985" xr:uid="{00000000-0005-0000-0000-000036070000}"/>
    <cellStyle name="Vírgula 7 2 2 4" xfId="1432" xr:uid="{00000000-0005-0000-0000-000037070000}"/>
    <cellStyle name="Vírgula 7 2 3" xfId="336" xr:uid="{00000000-0005-0000-0000-000038070000}"/>
    <cellStyle name="Vírgula 7 2 3 2" xfId="1120" xr:uid="{00000000-0005-0000-0000-000039070000}"/>
    <cellStyle name="Vírgula 7 2 3 2 2" xfId="1121" xr:uid="{00000000-0005-0000-0000-00003A070000}"/>
    <cellStyle name="Vírgula 7 2 3 2 2 2" xfId="1987" xr:uid="{00000000-0005-0000-0000-00003B070000}"/>
    <cellStyle name="Vírgula 7 2 3 2 3" xfId="1986" xr:uid="{00000000-0005-0000-0000-00003C070000}"/>
    <cellStyle name="Vírgula 7 2 3 3" xfId="1122" xr:uid="{00000000-0005-0000-0000-00003D070000}"/>
    <cellStyle name="Vírgula 7 2 3 3 2" xfId="1988" xr:uid="{00000000-0005-0000-0000-00003E070000}"/>
    <cellStyle name="Vírgula 7 2 3 4" xfId="1474" xr:uid="{00000000-0005-0000-0000-00003F070000}"/>
    <cellStyle name="Vírgula 7 2 4" xfId="1123" xr:uid="{00000000-0005-0000-0000-000040070000}"/>
    <cellStyle name="Vírgula 7 2 4 2" xfId="1124" xr:uid="{00000000-0005-0000-0000-000041070000}"/>
    <cellStyle name="Vírgula 7 2 4 2 2" xfId="1990" xr:uid="{00000000-0005-0000-0000-000042070000}"/>
    <cellStyle name="Vírgula 7 2 4 3" xfId="1989" xr:uid="{00000000-0005-0000-0000-000043070000}"/>
    <cellStyle name="Vírgula 7 2 5" xfId="1125" xr:uid="{00000000-0005-0000-0000-000044070000}"/>
    <cellStyle name="Vírgula 7 2 5 2" xfId="1126" xr:uid="{00000000-0005-0000-0000-000045070000}"/>
    <cellStyle name="Vírgula 7 2 5 2 2" xfId="1992" xr:uid="{00000000-0005-0000-0000-000046070000}"/>
    <cellStyle name="Vírgula 7 2 5 3" xfId="1991" xr:uid="{00000000-0005-0000-0000-000047070000}"/>
    <cellStyle name="Vírgula 7 2 6" xfId="1127" xr:uid="{00000000-0005-0000-0000-000048070000}"/>
    <cellStyle name="Vírgula 7 2 6 2" xfId="1128" xr:uid="{00000000-0005-0000-0000-000049070000}"/>
    <cellStyle name="Vírgula 7 2 6 2 2" xfId="1994" xr:uid="{00000000-0005-0000-0000-00004A070000}"/>
    <cellStyle name="Vírgula 7 2 6 3" xfId="1993" xr:uid="{00000000-0005-0000-0000-00004B070000}"/>
    <cellStyle name="Vírgula 7 2 7" xfId="1129" xr:uid="{00000000-0005-0000-0000-00004C070000}"/>
    <cellStyle name="Vírgula 7 2 7 2" xfId="1995" xr:uid="{00000000-0005-0000-0000-00004D070000}"/>
    <cellStyle name="Vírgula 7 2 8" xfId="1384" xr:uid="{00000000-0005-0000-0000-00004E070000}"/>
    <cellStyle name="Vírgula 7 3" xfId="165" xr:uid="{00000000-0005-0000-0000-00004F070000}"/>
    <cellStyle name="Vírgula 7 3 2" xfId="293" xr:uid="{00000000-0005-0000-0000-000050070000}"/>
    <cellStyle name="Vírgula 7 3 2 2" xfId="1130" xr:uid="{00000000-0005-0000-0000-000051070000}"/>
    <cellStyle name="Vírgula 7 3 2 2 2" xfId="1131" xr:uid="{00000000-0005-0000-0000-000052070000}"/>
    <cellStyle name="Vírgula 7 3 2 2 2 2" xfId="1997" xr:uid="{00000000-0005-0000-0000-000053070000}"/>
    <cellStyle name="Vírgula 7 3 2 2 3" xfId="1996" xr:uid="{00000000-0005-0000-0000-000054070000}"/>
    <cellStyle name="Vírgula 7 3 2 3" xfId="1132" xr:uid="{00000000-0005-0000-0000-000055070000}"/>
    <cellStyle name="Vírgula 7 3 2 3 2" xfId="1998" xr:uid="{00000000-0005-0000-0000-000056070000}"/>
    <cellStyle name="Vírgula 7 3 2 4" xfId="1433" xr:uid="{00000000-0005-0000-0000-000057070000}"/>
    <cellStyle name="Vírgula 7 3 3" xfId="337" xr:uid="{00000000-0005-0000-0000-000058070000}"/>
    <cellStyle name="Vírgula 7 3 3 2" xfId="1133" xr:uid="{00000000-0005-0000-0000-000059070000}"/>
    <cellStyle name="Vírgula 7 3 3 2 2" xfId="1134" xr:uid="{00000000-0005-0000-0000-00005A070000}"/>
    <cellStyle name="Vírgula 7 3 3 2 2 2" xfId="2000" xr:uid="{00000000-0005-0000-0000-00005B070000}"/>
    <cellStyle name="Vírgula 7 3 3 2 3" xfId="1999" xr:uid="{00000000-0005-0000-0000-00005C070000}"/>
    <cellStyle name="Vírgula 7 3 3 3" xfId="1135" xr:uid="{00000000-0005-0000-0000-00005D070000}"/>
    <cellStyle name="Vírgula 7 3 3 3 2" xfId="2001" xr:uid="{00000000-0005-0000-0000-00005E070000}"/>
    <cellStyle name="Vírgula 7 3 3 4" xfId="1475" xr:uid="{00000000-0005-0000-0000-00005F070000}"/>
    <cellStyle name="Vírgula 7 3 4" xfId="1136" xr:uid="{00000000-0005-0000-0000-000060070000}"/>
    <cellStyle name="Vírgula 7 3 4 2" xfId="1137" xr:uid="{00000000-0005-0000-0000-000061070000}"/>
    <cellStyle name="Vírgula 7 3 4 2 2" xfId="2003" xr:uid="{00000000-0005-0000-0000-000062070000}"/>
    <cellStyle name="Vírgula 7 3 4 3" xfId="2002" xr:uid="{00000000-0005-0000-0000-000063070000}"/>
    <cellStyle name="Vírgula 7 3 5" xfId="1138" xr:uid="{00000000-0005-0000-0000-000064070000}"/>
    <cellStyle name="Vírgula 7 3 5 2" xfId="1139" xr:uid="{00000000-0005-0000-0000-000065070000}"/>
    <cellStyle name="Vírgula 7 3 5 2 2" xfId="2005" xr:uid="{00000000-0005-0000-0000-000066070000}"/>
    <cellStyle name="Vírgula 7 3 5 3" xfId="2004" xr:uid="{00000000-0005-0000-0000-000067070000}"/>
    <cellStyle name="Vírgula 7 3 6" xfId="1140" xr:uid="{00000000-0005-0000-0000-000068070000}"/>
    <cellStyle name="Vírgula 7 3 6 2" xfId="1141" xr:uid="{00000000-0005-0000-0000-000069070000}"/>
    <cellStyle name="Vírgula 7 3 6 2 2" xfId="2007" xr:uid="{00000000-0005-0000-0000-00006A070000}"/>
    <cellStyle name="Vírgula 7 3 6 3" xfId="2006" xr:uid="{00000000-0005-0000-0000-00006B070000}"/>
    <cellStyle name="Vírgula 7 3 7" xfId="1142" xr:uid="{00000000-0005-0000-0000-00006C070000}"/>
    <cellStyle name="Vírgula 7 3 7 2" xfId="2008" xr:uid="{00000000-0005-0000-0000-00006D070000}"/>
    <cellStyle name="Vírgula 7 3 8" xfId="1385" xr:uid="{00000000-0005-0000-0000-00006E070000}"/>
    <cellStyle name="Vírgula 7 4" xfId="178" xr:uid="{00000000-0005-0000-0000-00006F070000}"/>
    <cellStyle name="Vírgula 7 4 2" xfId="185" xr:uid="{00000000-0005-0000-0000-000070070000}"/>
    <cellStyle name="Vírgula 7 4 2 2" xfId="344" xr:uid="{00000000-0005-0000-0000-000071070000}"/>
    <cellStyle name="Vírgula 7 4 2 2 2" xfId="1143" xr:uid="{00000000-0005-0000-0000-000072070000}"/>
    <cellStyle name="Vírgula 7 4 2 2 2 2" xfId="1144" xr:uid="{00000000-0005-0000-0000-000073070000}"/>
    <cellStyle name="Vírgula 7 4 2 2 2 2 2" xfId="2010" xr:uid="{00000000-0005-0000-0000-000074070000}"/>
    <cellStyle name="Vírgula 7 4 2 2 2 3" xfId="2009" xr:uid="{00000000-0005-0000-0000-000075070000}"/>
    <cellStyle name="Vírgula 7 4 2 2 3" xfId="1145" xr:uid="{00000000-0005-0000-0000-000076070000}"/>
    <cellStyle name="Vírgula 7 4 2 2 3 2" xfId="1146" xr:uid="{00000000-0005-0000-0000-000077070000}"/>
    <cellStyle name="Vírgula 7 4 2 2 3 2 2" xfId="2012" xr:uid="{00000000-0005-0000-0000-000078070000}"/>
    <cellStyle name="Vírgula 7 4 2 2 3 3" xfId="2011" xr:uid="{00000000-0005-0000-0000-000079070000}"/>
    <cellStyle name="Vírgula 7 4 2 2 4" xfId="1147" xr:uid="{00000000-0005-0000-0000-00007A070000}"/>
    <cellStyle name="Vírgula 7 4 2 2 4 2" xfId="2013" xr:uid="{00000000-0005-0000-0000-00007B070000}"/>
    <cellStyle name="Vírgula 7 4 2 2 5" xfId="1482" xr:uid="{00000000-0005-0000-0000-00007C070000}"/>
    <cellStyle name="Vírgula 7 4 2 3" xfId="1148" xr:uid="{00000000-0005-0000-0000-00007D070000}"/>
    <cellStyle name="Vírgula 7 4 2 3 2" xfId="1149" xr:uid="{00000000-0005-0000-0000-00007E070000}"/>
    <cellStyle name="Vírgula 7 4 2 3 2 2" xfId="2015" xr:uid="{00000000-0005-0000-0000-00007F070000}"/>
    <cellStyle name="Vírgula 7 4 2 3 3" xfId="2014" xr:uid="{00000000-0005-0000-0000-000080070000}"/>
    <cellStyle name="Vírgula 7 4 2 4" xfId="1150" xr:uid="{00000000-0005-0000-0000-000081070000}"/>
    <cellStyle name="Vírgula 7 4 2 4 2" xfId="1151" xr:uid="{00000000-0005-0000-0000-000082070000}"/>
    <cellStyle name="Vírgula 7 4 2 4 2 2" xfId="2017" xr:uid="{00000000-0005-0000-0000-000083070000}"/>
    <cellStyle name="Vírgula 7 4 2 4 3" xfId="2016" xr:uid="{00000000-0005-0000-0000-000084070000}"/>
    <cellStyle name="Vírgula 7 4 2 5" xfId="1152" xr:uid="{00000000-0005-0000-0000-000085070000}"/>
    <cellStyle name="Vírgula 7 4 2 5 2" xfId="2018" xr:uid="{00000000-0005-0000-0000-000086070000}"/>
    <cellStyle name="Vírgula 7 4 2 6" xfId="1393" xr:uid="{00000000-0005-0000-0000-000087070000}"/>
    <cellStyle name="Vírgula 7 4 3" xfId="338" xr:uid="{00000000-0005-0000-0000-000088070000}"/>
    <cellStyle name="Vírgula 7 4 3 2" xfId="1153" xr:uid="{00000000-0005-0000-0000-000089070000}"/>
    <cellStyle name="Vírgula 7 4 3 2 2" xfId="1154" xr:uid="{00000000-0005-0000-0000-00008A070000}"/>
    <cellStyle name="Vírgula 7 4 3 2 2 2" xfId="2020" xr:uid="{00000000-0005-0000-0000-00008B070000}"/>
    <cellStyle name="Vírgula 7 4 3 2 3" xfId="2019" xr:uid="{00000000-0005-0000-0000-00008C070000}"/>
    <cellStyle name="Vírgula 7 4 3 3" xfId="1155" xr:uid="{00000000-0005-0000-0000-00008D070000}"/>
    <cellStyle name="Vírgula 7 4 3 3 2" xfId="2021" xr:uid="{00000000-0005-0000-0000-00008E070000}"/>
    <cellStyle name="Vírgula 7 4 3 4" xfId="1476" xr:uid="{00000000-0005-0000-0000-00008F070000}"/>
    <cellStyle name="Vírgula 7 4 4" xfId="1156" xr:uid="{00000000-0005-0000-0000-000090070000}"/>
    <cellStyle name="Vírgula 7 4 4 2" xfId="1157" xr:uid="{00000000-0005-0000-0000-000091070000}"/>
    <cellStyle name="Vírgula 7 4 4 2 2" xfId="2023" xr:uid="{00000000-0005-0000-0000-000092070000}"/>
    <cellStyle name="Vírgula 7 4 4 3" xfId="2022" xr:uid="{00000000-0005-0000-0000-000093070000}"/>
    <cellStyle name="Vírgula 7 4 5" xfId="1158" xr:uid="{00000000-0005-0000-0000-000094070000}"/>
    <cellStyle name="Vírgula 7 4 5 2" xfId="1159" xr:uid="{00000000-0005-0000-0000-000095070000}"/>
    <cellStyle name="Vírgula 7 4 5 2 2" xfId="2025" xr:uid="{00000000-0005-0000-0000-000096070000}"/>
    <cellStyle name="Vírgula 7 4 5 3" xfId="2024" xr:uid="{00000000-0005-0000-0000-000097070000}"/>
    <cellStyle name="Vírgula 7 4 6" xfId="1160" xr:uid="{00000000-0005-0000-0000-000098070000}"/>
    <cellStyle name="Vírgula 7 4 6 2" xfId="1161" xr:uid="{00000000-0005-0000-0000-000099070000}"/>
    <cellStyle name="Vírgula 7 4 6 2 2" xfId="2027" xr:uid="{00000000-0005-0000-0000-00009A070000}"/>
    <cellStyle name="Vírgula 7 4 6 3" xfId="2026" xr:uid="{00000000-0005-0000-0000-00009B070000}"/>
    <cellStyle name="Vírgula 7 4 7" xfId="1162" xr:uid="{00000000-0005-0000-0000-00009C070000}"/>
    <cellStyle name="Vírgula 7 4 7 2" xfId="2028" xr:uid="{00000000-0005-0000-0000-00009D070000}"/>
    <cellStyle name="Vírgula 7 4 8" xfId="1391" xr:uid="{00000000-0005-0000-0000-00009E070000}"/>
    <cellStyle name="Vírgula 7 5" xfId="291" xr:uid="{00000000-0005-0000-0000-00009F070000}"/>
    <cellStyle name="Vírgula 7 5 2" xfId="343" xr:uid="{00000000-0005-0000-0000-0000A0070000}"/>
    <cellStyle name="Vírgula 7 5 2 2" xfId="1163" xr:uid="{00000000-0005-0000-0000-0000A1070000}"/>
    <cellStyle name="Vírgula 7 5 2 2 2" xfId="1164" xr:uid="{00000000-0005-0000-0000-0000A2070000}"/>
    <cellStyle name="Vírgula 7 5 2 2 2 2" xfId="2030" xr:uid="{00000000-0005-0000-0000-0000A3070000}"/>
    <cellStyle name="Vírgula 7 5 2 2 3" xfId="2029" xr:uid="{00000000-0005-0000-0000-0000A4070000}"/>
    <cellStyle name="Vírgula 7 5 2 3" xfId="1165" xr:uid="{00000000-0005-0000-0000-0000A5070000}"/>
    <cellStyle name="Vírgula 7 5 2 3 2" xfId="2031" xr:uid="{00000000-0005-0000-0000-0000A6070000}"/>
    <cellStyle name="Vírgula 7 5 2 4" xfId="1481" xr:uid="{00000000-0005-0000-0000-0000A7070000}"/>
    <cellStyle name="Vírgula 7 5 3" xfId="1166" xr:uid="{00000000-0005-0000-0000-0000A8070000}"/>
    <cellStyle name="Vírgula 7 5 3 2" xfId="1167" xr:uid="{00000000-0005-0000-0000-0000A9070000}"/>
    <cellStyle name="Vírgula 7 5 3 2 2" xfId="2033" xr:uid="{00000000-0005-0000-0000-0000AA070000}"/>
    <cellStyle name="Vírgula 7 5 3 3" xfId="2032" xr:uid="{00000000-0005-0000-0000-0000AB070000}"/>
    <cellStyle name="Vírgula 7 5 4" xfId="1168" xr:uid="{00000000-0005-0000-0000-0000AC070000}"/>
    <cellStyle name="Vírgula 7 5 4 2" xfId="1169" xr:uid="{00000000-0005-0000-0000-0000AD070000}"/>
    <cellStyle name="Vírgula 7 5 4 2 2" xfId="2035" xr:uid="{00000000-0005-0000-0000-0000AE070000}"/>
    <cellStyle name="Vírgula 7 5 4 3" xfId="2034" xr:uid="{00000000-0005-0000-0000-0000AF070000}"/>
    <cellStyle name="Vírgula 7 5 5" xfId="1170" xr:uid="{00000000-0005-0000-0000-0000B0070000}"/>
    <cellStyle name="Vírgula 7 5 5 2" xfId="2036" xr:uid="{00000000-0005-0000-0000-0000B1070000}"/>
    <cellStyle name="Vírgula 7 5 6" xfId="1431" xr:uid="{00000000-0005-0000-0000-0000B2070000}"/>
    <cellStyle name="Vírgula 7 6" xfId="335" xr:uid="{00000000-0005-0000-0000-0000B3070000}"/>
    <cellStyle name="Vírgula 7 6 2" xfId="1171" xr:uid="{00000000-0005-0000-0000-0000B4070000}"/>
    <cellStyle name="Vírgula 7 6 2 2" xfId="1172" xr:uid="{00000000-0005-0000-0000-0000B5070000}"/>
    <cellStyle name="Vírgula 7 6 2 2 2" xfId="2038" xr:uid="{00000000-0005-0000-0000-0000B6070000}"/>
    <cellStyle name="Vírgula 7 6 2 3" xfId="2037" xr:uid="{00000000-0005-0000-0000-0000B7070000}"/>
    <cellStyle name="Vírgula 7 6 3" xfId="1173" xr:uid="{00000000-0005-0000-0000-0000B8070000}"/>
    <cellStyle name="Vírgula 7 6 3 2" xfId="2039" xr:uid="{00000000-0005-0000-0000-0000B9070000}"/>
    <cellStyle name="Vírgula 7 6 4" xfId="1473" xr:uid="{00000000-0005-0000-0000-0000BA070000}"/>
    <cellStyle name="Vírgula 7 7" xfId="1174" xr:uid="{00000000-0005-0000-0000-0000BB070000}"/>
    <cellStyle name="Vírgula 7 7 2" xfId="1175" xr:uid="{00000000-0005-0000-0000-0000BC070000}"/>
    <cellStyle name="Vírgula 7 7 2 2" xfId="2041" xr:uid="{00000000-0005-0000-0000-0000BD070000}"/>
    <cellStyle name="Vírgula 7 7 3" xfId="2040" xr:uid="{00000000-0005-0000-0000-0000BE070000}"/>
    <cellStyle name="Vírgula 7 8" xfId="1176" xr:uid="{00000000-0005-0000-0000-0000BF070000}"/>
    <cellStyle name="Vírgula 7 8 2" xfId="1177" xr:uid="{00000000-0005-0000-0000-0000C0070000}"/>
    <cellStyle name="Vírgula 7 8 2 2" xfId="2043" xr:uid="{00000000-0005-0000-0000-0000C1070000}"/>
    <cellStyle name="Vírgula 7 8 3" xfId="2042" xr:uid="{00000000-0005-0000-0000-0000C2070000}"/>
    <cellStyle name="Vírgula 7 9" xfId="1178" xr:uid="{00000000-0005-0000-0000-0000C3070000}"/>
    <cellStyle name="Vírgula 7 9 2" xfId="1179" xr:uid="{00000000-0005-0000-0000-0000C4070000}"/>
    <cellStyle name="Vírgula 7 9 2 2" xfId="2045" xr:uid="{00000000-0005-0000-0000-0000C5070000}"/>
    <cellStyle name="Vírgula 7 9 3" xfId="2044" xr:uid="{00000000-0005-0000-0000-0000C6070000}"/>
    <cellStyle name="Vírgula 8" xfId="166" xr:uid="{00000000-0005-0000-0000-0000C7070000}"/>
    <cellStyle name="Vírgula 8 10" xfId="1386" xr:uid="{00000000-0005-0000-0000-0000C8070000}"/>
    <cellStyle name="Vírgula 8 2" xfId="167" xr:uid="{00000000-0005-0000-0000-0000C9070000}"/>
    <cellStyle name="Vírgula 8 2 2" xfId="295" xr:uid="{00000000-0005-0000-0000-0000CA070000}"/>
    <cellStyle name="Vírgula 8 2 2 2" xfId="1180" xr:uid="{00000000-0005-0000-0000-0000CB070000}"/>
    <cellStyle name="Vírgula 8 2 2 2 2" xfId="1181" xr:uid="{00000000-0005-0000-0000-0000CC070000}"/>
    <cellStyle name="Vírgula 8 2 2 2 2 2" xfId="2047" xr:uid="{00000000-0005-0000-0000-0000CD070000}"/>
    <cellStyle name="Vírgula 8 2 2 2 3" xfId="2046" xr:uid="{00000000-0005-0000-0000-0000CE070000}"/>
    <cellStyle name="Vírgula 8 2 2 3" xfId="1182" xr:uid="{00000000-0005-0000-0000-0000CF070000}"/>
    <cellStyle name="Vírgula 8 2 2 3 2" xfId="2048" xr:uid="{00000000-0005-0000-0000-0000D0070000}"/>
    <cellStyle name="Vírgula 8 2 2 4" xfId="1435" xr:uid="{00000000-0005-0000-0000-0000D1070000}"/>
    <cellStyle name="Vírgula 8 2 3" xfId="340" xr:uid="{00000000-0005-0000-0000-0000D2070000}"/>
    <cellStyle name="Vírgula 8 2 3 2" xfId="1183" xr:uid="{00000000-0005-0000-0000-0000D3070000}"/>
    <cellStyle name="Vírgula 8 2 3 2 2" xfId="1184" xr:uid="{00000000-0005-0000-0000-0000D4070000}"/>
    <cellStyle name="Vírgula 8 2 3 2 2 2" xfId="2050" xr:uid="{00000000-0005-0000-0000-0000D5070000}"/>
    <cellStyle name="Vírgula 8 2 3 2 3" xfId="2049" xr:uid="{00000000-0005-0000-0000-0000D6070000}"/>
    <cellStyle name="Vírgula 8 2 3 3" xfId="1185" xr:uid="{00000000-0005-0000-0000-0000D7070000}"/>
    <cellStyle name="Vírgula 8 2 3 3 2" xfId="2051" xr:uid="{00000000-0005-0000-0000-0000D8070000}"/>
    <cellStyle name="Vírgula 8 2 3 4" xfId="1478" xr:uid="{00000000-0005-0000-0000-0000D9070000}"/>
    <cellStyle name="Vírgula 8 2 4" xfId="1186" xr:uid="{00000000-0005-0000-0000-0000DA070000}"/>
    <cellStyle name="Vírgula 8 2 4 2" xfId="1187" xr:uid="{00000000-0005-0000-0000-0000DB070000}"/>
    <cellStyle name="Vírgula 8 2 4 2 2" xfId="2053" xr:uid="{00000000-0005-0000-0000-0000DC070000}"/>
    <cellStyle name="Vírgula 8 2 4 3" xfId="2052" xr:uid="{00000000-0005-0000-0000-0000DD070000}"/>
    <cellStyle name="Vírgula 8 2 5" xfId="1188" xr:uid="{00000000-0005-0000-0000-0000DE070000}"/>
    <cellStyle name="Vírgula 8 2 5 2" xfId="1189" xr:uid="{00000000-0005-0000-0000-0000DF070000}"/>
    <cellStyle name="Vírgula 8 2 5 2 2" xfId="2055" xr:uid="{00000000-0005-0000-0000-0000E0070000}"/>
    <cellStyle name="Vírgula 8 2 5 3" xfId="2054" xr:uid="{00000000-0005-0000-0000-0000E1070000}"/>
    <cellStyle name="Vírgula 8 2 6" xfId="1190" xr:uid="{00000000-0005-0000-0000-0000E2070000}"/>
    <cellStyle name="Vírgula 8 2 6 2" xfId="1191" xr:uid="{00000000-0005-0000-0000-0000E3070000}"/>
    <cellStyle name="Vírgula 8 2 6 2 2" xfId="2057" xr:uid="{00000000-0005-0000-0000-0000E4070000}"/>
    <cellStyle name="Vírgula 8 2 6 3" xfId="2056" xr:uid="{00000000-0005-0000-0000-0000E5070000}"/>
    <cellStyle name="Vírgula 8 2 7" xfId="1192" xr:uid="{00000000-0005-0000-0000-0000E6070000}"/>
    <cellStyle name="Vírgula 8 2 7 2" xfId="2058" xr:uid="{00000000-0005-0000-0000-0000E7070000}"/>
    <cellStyle name="Vírgula 8 2 8" xfId="1387" xr:uid="{00000000-0005-0000-0000-0000E8070000}"/>
    <cellStyle name="Vírgula 8 3" xfId="168" xr:uid="{00000000-0005-0000-0000-0000E9070000}"/>
    <cellStyle name="Vírgula 8 3 2" xfId="296" xr:uid="{00000000-0005-0000-0000-0000EA070000}"/>
    <cellStyle name="Vírgula 8 3 2 2" xfId="1193" xr:uid="{00000000-0005-0000-0000-0000EB070000}"/>
    <cellStyle name="Vírgula 8 3 2 2 2" xfId="1194" xr:uid="{00000000-0005-0000-0000-0000EC070000}"/>
    <cellStyle name="Vírgula 8 3 2 2 2 2" xfId="2060" xr:uid="{00000000-0005-0000-0000-0000ED070000}"/>
    <cellStyle name="Vírgula 8 3 2 2 3" xfId="2059" xr:uid="{00000000-0005-0000-0000-0000EE070000}"/>
    <cellStyle name="Vírgula 8 3 2 3" xfId="1195" xr:uid="{00000000-0005-0000-0000-0000EF070000}"/>
    <cellStyle name="Vírgula 8 3 2 3 2" xfId="2061" xr:uid="{00000000-0005-0000-0000-0000F0070000}"/>
    <cellStyle name="Vírgula 8 3 2 4" xfId="1436" xr:uid="{00000000-0005-0000-0000-0000F1070000}"/>
    <cellStyle name="Vírgula 8 3 3" xfId="341" xr:uid="{00000000-0005-0000-0000-0000F2070000}"/>
    <cellStyle name="Vírgula 8 3 3 2" xfId="1196" xr:uid="{00000000-0005-0000-0000-0000F3070000}"/>
    <cellStyle name="Vírgula 8 3 3 2 2" xfId="1197" xr:uid="{00000000-0005-0000-0000-0000F4070000}"/>
    <cellStyle name="Vírgula 8 3 3 2 2 2" xfId="2063" xr:uid="{00000000-0005-0000-0000-0000F5070000}"/>
    <cellStyle name="Vírgula 8 3 3 2 3" xfId="2062" xr:uid="{00000000-0005-0000-0000-0000F6070000}"/>
    <cellStyle name="Vírgula 8 3 3 3" xfId="1198" xr:uid="{00000000-0005-0000-0000-0000F7070000}"/>
    <cellStyle name="Vírgula 8 3 3 3 2" xfId="2064" xr:uid="{00000000-0005-0000-0000-0000F8070000}"/>
    <cellStyle name="Vírgula 8 3 3 4" xfId="1479" xr:uid="{00000000-0005-0000-0000-0000F9070000}"/>
    <cellStyle name="Vírgula 8 3 4" xfId="1199" xr:uid="{00000000-0005-0000-0000-0000FA070000}"/>
    <cellStyle name="Vírgula 8 3 4 2" xfId="1200" xr:uid="{00000000-0005-0000-0000-0000FB070000}"/>
    <cellStyle name="Vírgula 8 3 4 2 2" xfId="2066" xr:uid="{00000000-0005-0000-0000-0000FC070000}"/>
    <cellStyle name="Vírgula 8 3 4 3" xfId="2065" xr:uid="{00000000-0005-0000-0000-0000FD070000}"/>
    <cellStyle name="Vírgula 8 3 5" xfId="1201" xr:uid="{00000000-0005-0000-0000-0000FE070000}"/>
    <cellStyle name="Vírgula 8 3 5 2" xfId="1202" xr:uid="{00000000-0005-0000-0000-0000FF070000}"/>
    <cellStyle name="Vírgula 8 3 5 2 2" xfId="2068" xr:uid="{00000000-0005-0000-0000-000000080000}"/>
    <cellStyle name="Vírgula 8 3 5 3" xfId="2067" xr:uid="{00000000-0005-0000-0000-000001080000}"/>
    <cellStyle name="Vírgula 8 3 6" xfId="1203" xr:uid="{00000000-0005-0000-0000-000002080000}"/>
    <cellStyle name="Vírgula 8 3 6 2" xfId="1204" xr:uid="{00000000-0005-0000-0000-000003080000}"/>
    <cellStyle name="Vírgula 8 3 6 2 2" xfId="2070" xr:uid="{00000000-0005-0000-0000-000004080000}"/>
    <cellStyle name="Vírgula 8 3 6 3" xfId="2069" xr:uid="{00000000-0005-0000-0000-000005080000}"/>
    <cellStyle name="Vírgula 8 3 7" xfId="1205" xr:uid="{00000000-0005-0000-0000-000006080000}"/>
    <cellStyle name="Vírgula 8 3 7 2" xfId="2071" xr:uid="{00000000-0005-0000-0000-000007080000}"/>
    <cellStyle name="Vírgula 8 3 8" xfId="1388" xr:uid="{00000000-0005-0000-0000-000008080000}"/>
    <cellStyle name="Vírgula 8 4" xfId="294" xr:uid="{00000000-0005-0000-0000-000009080000}"/>
    <cellStyle name="Vírgula 8 4 2" xfId="1206" xr:uid="{00000000-0005-0000-0000-00000A080000}"/>
    <cellStyle name="Vírgula 8 4 2 2" xfId="1207" xr:uid="{00000000-0005-0000-0000-00000B080000}"/>
    <cellStyle name="Vírgula 8 4 2 2 2" xfId="2073" xr:uid="{00000000-0005-0000-0000-00000C080000}"/>
    <cellStyle name="Vírgula 8 4 2 3" xfId="2072" xr:uid="{00000000-0005-0000-0000-00000D080000}"/>
    <cellStyle name="Vírgula 8 4 3" xfId="1208" xr:uid="{00000000-0005-0000-0000-00000E080000}"/>
    <cellStyle name="Vírgula 8 4 3 2" xfId="2074" xr:uid="{00000000-0005-0000-0000-00000F080000}"/>
    <cellStyle name="Vírgula 8 4 4" xfId="1434" xr:uid="{00000000-0005-0000-0000-000010080000}"/>
    <cellStyle name="Vírgula 8 5" xfId="339" xr:uid="{00000000-0005-0000-0000-000011080000}"/>
    <cellStyle name="Vírgula 8 5 2" xfId="1209" xr:uid="{00000000-0005-0000-0000-000012080000}"/>
    <cellStyle name="Vírgula 8 5 2 2" xfId="1210" xr:uid="{00000000-0005-0000-0000-000013080000}"/>
    <cellStyle name="Vírgula 8 5 2 2 2" xfId="2076" xr:uid="{00000000-0005-0000-0000-000014080000}"/>
    <cellStyle name="Vírgula 8 5 2 3" xfId="2075" xr:uid="{00000000-0005-0000-0000-000015080000}"/>
    <cellStyle name="Vírgula 8 5 3" xfId="1211" xr:uid="{00000000-0005-0000-0000-000016080000}"/>
    <cellStyle name="Vírgula 8 5 3 2" xfId="2077" xr:uid="{00000000-0005-0000-0000-000017080000}"/>
    <cellStyle name="Vírgula 8 5 4" xfId="1477" xr:uid="{00000000-0005-0000-0000-000018080000}"/>
    <cellStyle name="Vírgula 8 6" xfId="1212" xr:uid="{00000000-0005-0000-0000-000019080000}"/>
    <cellStyle name="Vírgula 8 6 2" xfId="1213" xr:uid="{00000000-0005-0000-0000-00001A080000}"/>
    <cellStyle name="Vírgula 8 6 2 2" xfId="2079" xr:uid="{00000000-0005-0000-0000-00001B080000}"/>
    <cellStyle name="Vírgula 8 6 3" xfId="2078" xr:uid="{00000000-0005-0000-0000-00001C080000}"/>
    <cellStyle name="Vírgula 8 7" xfId="1214" xr:uid="{00000000-0005-0000-0000-00001D080000}"/>
    <cellStyle name="Vírgula 8 7 2" xfId="1215" xr:uid="{00000000-0005-0000-0000-00001E080000}"/>
    <cellStyle name="Vírgula 8 7 2 2" xfId="2081" xr:uid="{00000000-0005-0000-0000-00001F080000}"/>
    <cellStyle name="Vírgula 8 7 3" xfId="2080" xr:uid="{00000000-0005-0000-0000-000020080000}"/>
    <cellStyle name="Vírgula 8 8" xfId="1216" xr:uid="{00000000-0005-0000-0000-000021080000}"/>
    <cellStyle name="Vírgula 8 8 2" xfId="1217" xr:uid="{00000000-0005-0000-0000-000022080000}"/>
    <cellStyle name="Vírgula 8 8 2 2" xfId="2083" xr:uid="{00000000-0005-0000-0000-000023080000}"/>
    <cellStyle name="Vírgula 8 8 3" xfId="2082" xr:uid="{00000000-0005-0000-0000-000024080000}"/>
    <cellStyle name="Vírgula 8 9" xfId="1218" xr:uid="{00000000-0005-0000-0000-000025080000}"/>
    <cellStyle name="Vírgula 8 9 2" xfId="2084" xr:uid="{00000000-0005-0000-0000-000026080000}"/>
    <cellStyle name="Vírgula 9" xfId="169" xr:uid="{00000000-0005-0000-0000-000027080000}"/>
  </cellStyles>
  <dxfs count="1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619124</xdr:colOff>
      <xdr:row>0</xdr:row>
      <xdr:rowOff>130195</xdr:rowOff>
    </xdr:from>
    <xdr:to>
      <xdr:col>2</xdr:col>
      <xdr:colOff>0</xdr:colOff>
      <xdr:row>3</xdr:row>
      <xdr:rowOff>116547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57249" y="130195"/>
          <a:ext cx="986518" cy="5578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93548</xdr:colOff>
      <xdr:row>0</xdr:row>
      <xdr:rowOff>54429</xdr:rowOff>
    </xdr:from>
    <xdr:to>
      <xdr:col>2</xdr:col>
      <xdr:colOff>464344</xdr:colOff>
      <xdr:row>3</xdr:row>
      <xdr:rowOff>99242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3CF9C0D4-997B-43C0-9949-F2EDA2254D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1673" y="54429"/>
          <a:ext cx="989921" cy="6163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0</xdr:row>
      <xdr:rowOff>95250</xdr:rowOff>
    </xdr:from>
    <xdr:to>
      <xdr:col>1</xdr:col>
      <xdr:colOff>638175</xdr:colOff>
      <xdr:row>2</xdr:row>
      <xdr:rowOff>152400</xdr:rowOff>
    </xdr:to>
    <xdr:pic>
      <xdr:nvPicPr>
        <xdr:cNvPr id="6" name="Picture 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19100" y="95250"/>
          <a:ext cx="82867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2"/>
  <sheetViews>
    <sheetView tabSelected="1" showWhiteSpace="0" view="pageBreakPreview" zoomScale="160" zoomScaleSheetLayoutView="160" workbookViewId="0">
      <selection activeCell="B7" sqref="B7:E7"/>
    </sheetView>
  </sheetViews>
  <sheetFormatPr defaultRowHeight="12.75" outlineLevelRow="1"/>
  <cols>
    <col min="1" max="1" width="3.5703125" style="1" customWidth="1"/>
    <col min="2" max="4" width="9.28515625" style="2" customWidth="1"/>
    <col min="5" max="5" width="55.85546875" style="3" customWidth="1"/>
    <col min="6" max="6" width="7.42578125" style="2" bestFit="1" customWidth="1"/>
    <col min="7" max="7" width="8.85546875" style="40" customWidth="1"/>
    <col min="8" max="8" width="11" style="1" customWidth="1"/>
    <col min="9" max="9" width="12.140625" style="1" customWidth="1"/>
    <col min="10" max="10" width="10.28515625" style="1" customWidth="1"/>
    <col min="11" max="16384" width="9.140625" style="1"/>
  </cols>
  <sheetData>
    <row r="1" spans="1:12" ht="15" customHeight="1">
      <c r="A1" s="25"/>
      <c r="B1" s="212" t="s">
        <v>13</v>
      </c>
      <c r="C1" s="213"/>
      <c r="D1" s="213"/>
      <c r="E1" s="213"/>
      <c r="F1" s="213"/>
      <c r="G1" s="213"/>
      <c r="H1" s="213"/>
      <c r="I1" s="213"/>
      <c r="J1" s="214"/>
    </row>
    <row r="2" spans="1:12" ht="15" customHeight="1">
      <c r="A2" s="8"/>
      <c r="B2" s="215"/>
      <c r="C2" s="216"/>
      <c r="D2" s="216"/>
      <c r="E2" s="216"/>
      <c r="F2" s="216"/>
      <c r="G2" s="216"/>
      <c r="H2" s="216"/>
      <c r="I2" s="216"/>
      <c r="J2" s="217"/>
    </row>
    <row r="3" spans="1:12" ht="15" customHeight="1">
      <c r="A3" s="8"/>
      <c r="B3" s="215"/>
      <c r="C3" s="216"/>
      <c r="D3" s="216"/>
      <c r="E3" s="216"/>
      <c r="F3" s="216"/>
      <c r="G3" s="216"/>
      <c r="H3" s="216"/>
      <c r="I3" s="216"/>
      <c r="J3" s="217"/>
    </row>
    <row r="4" spans="1:12" ht="15" customHeight="1" thickBot="1">
      <c r="A4" s="8"/>
      <c r="B4" s="218"/>
      <c r="C4" s="219"/>
      <c r="D4" s="219"/>
      <c r="E4" s="219"/>
      <c r="F4" s="219"/>
      <c r="G4" s="219"/>
      <c r="H4" s="219"/>
      <c r="I4" s="219"/>
      <c r="J4" s="220"/>
    </row>
    <row r="5" spans="1:12" ht="20.100000000000001" customHeight="1">
      <c r="B5" s="23" t="s">
        <v>90</v>
      </c>
      <c r="C5" s="99"/>
      <c r="D5" s="99"/>
      <c r="E5" s="99"/>
      <c r="F5" s="99"/>
      <c r="G5" s="99"/>
      <c r="H5" s="29"/>
      <c r="I5" s="29"/>
      <c r="J5" s="194"/>
    </row>
    <row r="6" spans="1:12" s="93" customFormat="1" ht="20.100000000000001" customHeight="1">
      <c r="B6" s="223" t="s">
        <v>87</v>
      </c>
      <c r="C6" s="224"/>
      <c r="D6" s="224"/>
      <c r="E6" s="224"/>
      <c r="F6" s="100" t="s">
        <v>41</v>
      </c>
      <c r="G6" s="101"/>
      <c r="H6" s="102"/>
      <c r="I6" s="103"/>
      <c r="J6" s="104"/>
    </row>
    <row r="7" spans="1:12" s="93" customFormat="1" ht="20.100000000000001" customHeight="1">
      <c r="B7" s="223" t="s">
        <v>88</v>
      </c>
      <c r="C7" s="224"/>
      <c r="D7" s="224"/>
      <c r="E7" s="224"/>
      <c r="F7" s="99" t="s">
        <v>42</v>
      </c>
      <c r="G7" s="101"/>
      <c r="H7" s="102"/>
      <c r="I7" s="103"/>
      <c r="J7" s="104"/>
    </row>
    <row r="8" spans="1:12" s="93" customFormat="1" ht="19.5" customHeight="1">
      <c r="B8" s="223" t="s">
        <v>43</v>
      </c>
      <c r="C8" s="224"/>
      <c r="D8" s="224"/>
      <c r="E8" s="224"/>
      <c r="F8" s="99"/>
      <c r="G8" s="105"/>
      <c r="H8" s="102"/>
      <c r="I8" s="106"/>
      <c r="J8" s="107"/>
    </row>
    <row r="9" spans="1:12" s="93" customFormat="1" ht="20.100000000000001" customHeight="1">
      <c r="B9" s="23" t="s">
        <v>44</v>
      </c>
      <c r="C9" s="99"/>
      <c r="D9" s="99"/>
      <c r="E9" s="108"/>
      <c r="F9" s="187"/>
      <c r="G9" s="105"/>
      <c r="H9" s="102"/>
      <c r="I9" s="210">
        <v>0.26419999999999999</v>
      </c>
      <c r="J9" s="211"/>
      <c r="L9" s="26">
        <v>1.2642</v>
      </c>
    </row>
    <row r="10" spans="1:12" ht="20.100000000000001" customHeight="1">
      <c r="B10" s="70" t="s">
        <v>89</v>
      </c>
      <c r="C10" s="99"/>
      <c r="D10" s="99"/>
      <c r="E10" s="99"/>
      <c r="F10" s="99"/>
      <c r="G10" s="99"/>
      <c r="H10" s="29"/>
      <c r="I10" s="29"/>
      <c r="J10" s="194"/>
    </row>
    <row r="11" spans="1:12" ht="20.100000000000001" customHeight="1" thickBot="1">
      <c r="B11" s="109" t="s">
        <v>45</v>
      </c>
      <c r="C11" s="99"/>
      <c r="D11" s="99"/>
      <c r="E11" s="99"/>
      <c r="F11" s="99"/>
      <c r="G11" s="99"/>
      <c r="H11" s="29"/>
      <c r="I11" s="29"/>
      <c r="J11" s="194"/>
    </row>
    <row r="12" spans="1:12" ht="20.100000000000001" customHeight="1" thickBot="1">
      <c r="B12" s="35"/>
      <c r="C12" s="71"/>
      <c r="D12" s="71"/>
      <c r="E12" s="36" t="s">
        <v>86</v>
      </c>
      <c r="F12" s="36"/>
      <c r="G12" s="110"/>
      <c r="H12" s="111"/>
      <c r="I12" s="111"/>
      <c r="J12" s="112"/>
    </row>
    <row r="13" spans="1:12" ht="11.25" customHeight="1" thickBot="1">
      <c r="A13" s="5"/>
      <c r="B13" s="31"/>
      <c r="C13" s="72"/>
      <c r="D13" s="72"/>
      <c r="E13" s="4"/>
      <c r="F13" s="5"/>
      <c r="G13" s="64"/>
      <c r="H13" s="29"/>
      <c r="I13" s="195"/>
      <c r="J13" s="194"/>
    </row>
    <row r="14" spans="1:12" ht="39" thickBot="1">
      <c r="A14" s="7"/>
      <c r="B14" s="32" t="s">
        <v>0</v>
      </c>
      <c r="C14" s="12" t="s">
        <v>33</v>
      </c>
      <c r="D14" s="12" t="s">
        <v>34</v>
      </c>
      <c r="E14" s="9" t="s">
        <v>3</v>
      </c>
      <c r="F14" s="12" t="s">
        <v>8</v>
      </c>
      <c r="G14" s="65" t="s">
        <v>4</v>
      </c>
      <c r="H14" s="96" t="s">
        <v>38</v>
      </c>
      <c r="I14" s="97" t="s">
        <v>39</v>
      </c>
      <c r="J14" s="98" t="s">
        <v>40</v>
      </c>
    </row>
    <row r="15" spans="1:12" s="34" customFormat="1" ht="15" outlineLevel="1">
      <c r="B15" s="74">
        <v>1</v>
      </c>
      <c r="C15" s="75"/>
      <c r="D15" s="76"/>
      <c r="E15" s="77" t="s">
        <v>57</v>
      </c>
      <c r="F15" s="78"/>
      <c r="G15" s="79"/>
      <c r="H15" s="80"/>
      <c r="I15" s="81"/>
      <c r="J15" s="82">
        <f>J17</f>
        <v>555.67999999999995</v>
      </c>
    </row>
    <row r="16" spans="1:12" s="34" customFormat="1" ht="15" outlineLevel="1">
      <c r="B16" s="83" t="s">
        <v>2</v>
      </c>
      <c r="C16" s="205">
        <v>88264</v>
      </c>
      <c r="D16" s="84" t="s">
        <v>35</v>
      </c>
      <c r="E16" s="85" t="s">
        <v>56</v>
      </c>
      <c r="F16" s="86" t="s">
        <v>75</v>
      </c>
      <c r="G16" s="87">
        <v>16</v>
      </c>
      <c r="H16" s="67">
        <v>27.47</v>
      </c>
      <c r="I16" s="88">
        <f>ROUND(H16*$L$9,2)</f>
        <v>34.729999999999997</v>
      </c>
      <c r="J16" s="89">
        <f>I16*G16</f>
        <v>555.67999999999995</v>
      </c>
    </row>
    <row r="17" spans="1:10" s="93" customFormat="1" ht="15">
      <c r="A17" s="91"/>
      <c r="B17" s="221"/>
      <c r="C17" s="222"/>
      <c r="D17" s="222"/>
      <c r="E17" s="222"/>
      <c r="F17" s="222"/>
      <c r="G17" s="121" t="s">
        <v>37</v>
      </c>
      <c r="H17" s="95"/>
      <c r="I17" s="88"/>
      <c r="J17" s="196">
        <f>SUM(J16:J16)</f>
        <v>555.67999999999995</v>
      </c>
    </row>
    <row r="18" spans="1:10" s="93" customFormat="1" ht="15">
      <c r="B18" s="129"/>
      <c r="C18" s="176"/>
      <c r="D18" s="176"/>
      <c r="E18" s="176"/>
      <c r="F18" s="176"/>
      <c r="G18" s="118"/>
      <c r="H18" s="177"/>
      <c r="I18" s="178"/>
      <c r="J18" s="197"/>
    </row>
    <row r="19" spans="1:10" s="93" customFormat="1" ht="18.75" customHeight="1">
      <c r="B19" s="206">
        <v>2</v>
      </c>
      <c r="C19" s="133"/>
      <c r="D19" s="133"/>
      <c r="E19" s="60" t="s">
        <v>18</v>
      </c>
      <c r="F19" s="61"/>
      <c r="G19" s="134"/>
      <c r="H19" s="135"/>
      <c r="I19" s="136"/>
      <c r="J19" s="207">
        <f>J21</f>
        <v>1023</v>
      </c>
    </row>
    <row r="20" spans="1:10" s="34" customFormat="1" ht="30" outlineLevel="1">
      <c r="B20" s="37" t="s">
        <v>76</v>
      </c>
      <c r="C20" s="137">
        <v>36789</v>
      </c>
      <c r="D20" s="84" t="s">
        <v>35</v>
      </c>
      <c r="E20" s="92" t="s">
        <v>74</v>
      </c>
      <c r="F20" s="86" t="s">
        <v>16</v>
      </c>
      <c r="G20" s="66">
        <v>300</v>
      </c>
      <c r="H20" s="138">
        <v>2.7</v>
      </c>
      <c r="I20" s="88">
        <f>ROUND(H20*$L$9,2)</f>
        <v>3.41</v>
      </c>
      <c r="J20" s="139">
        <f>I20*G20</f>
        <v>1023</v>
      </c>
    </row>
    <row r="21" spans="1:10" s="34" customFormat="1" ht="15" outlineLevel="1">
      <c r="B21" s="208"/>
      <c r="C21" s="209"/>
      <c r="D21" s="209"/>
      <c r="E21" s="209"/>
      <c r="F21" s="209"/>
      <c r="G21" s="114" t="s">
        <v>37</v>
      </c>
      <c r="H21" s="115"/>
      <c r="I21" s="116"/>
      <c r="J21" s="117">
        <f>SUM(J20:J20)</f>
        <v>1023</v>
      </c>
    </row>
    <row r="22" spans="1:10" s="33" customFormat="1" ht="15" outlineLevel="1">
      <c r="B22" s="58"/>
      <c r="C22" s="73"/>
      <c r="D22" s="73"/>
      <c r="E22" s="53"/>
      <c r="F22" s="54"/>
      <c r="G22" s="119"/>
      <c r="H22" s="179"/>
      <c r="I22" s="179"/>
      <c r="J22" s="198"/>
    </row>
    <row r="23" spans="1:10" s="34" customFormat="1" outlineLevel="1">
      <c r="B23" s="55">
        <v>3</v>
      </c>
      <c r="C23" s="122"/>
      <c r="D23" s="122"/>
      <c r="E23" s="56" t="s">
        <v>58</v>
      </c>
      <c r="F23" s="57"/>
      <c r="G23" s="123"/>
      <c r="H23" s="124"/>
      <c r="I23" s="125"/>
      <c r="J23" s="126">
        <f>J25</f>
        <v>48.641400000000004</v>
      </c>
    </row>
    <row r="24" spans="1:10" s="34" customFormat="1" ht="60" outlineLevel="1">
      <c r="B24" s="37" t="s">
        <v>77</v>
      </c>
      <c r="C24" s="137">
        <v>87281</v>
      </c>
      <c r="D24" s="84" t="s">
        <v>35</v>
      </c>
      <c r="E24" s="193" t="s">
        <v>59</v>
      </c>
      <c r="F24" s="86" t="s">
        <v>6</v>
      </c>
      <c r="G24" s="66">
        <f>2*1.5*0.03</f>
        <v>0.09</v>
      </c>
      <c r="H24" s="138">
        <v>427.51</v>
      </c>
      <c r="I24" s="88">
        <f t="shared" ref="I24" si="0">ROUND(H24*$L$9,2)</f>
        <v>540.46</v>
      </c>
      <c r="J24" s="139">
        <f t="shared" ref="J24" si="1">I24*G24</f>
        <v>48.641400000000004</v>
      </c>
    </row>
    <row r="25" spans="1:10" s="34" customFormat="1" ht="15" outlineLevel="1">
      <c r="B25" s="208"/>
      <c r="C25" s="209"/>
      <c r="D25" s="209"/>
      <c r="E25" s="209"/>
      <c r="F25" s="209"/>
      <c r="G25" s="114" t="s">
        <v>37</v>
      </c>
      <c r="H25" s="115"/>
      <c r="I25" s="116"/>
      <c r="J25" s="117">
        <f>SUM(J24:J24)</f>
        <v>48.641400000000004</v>
      </c>
    </row>
    <row r="26" spans="1:10" s="33" customFormat="1" ht="15" outlineLevel="1">
      <c r="B26" s="68"/>
      <c r="C26" s="69"/>
      <c r="D26" s="69"/>
      <c r="E26" s="69"/>
      <c r="F26" s="69"/>
      <c r="G26" s="94"/>
      <c r="H26" s="179"/>
      <c r="I26" s="179"/>
      <c r="J26" s="198"/>
    </row>
    <row r="27" spans="1:10" s="34" customFormat="1" outlineLevel="1">
      <c r="B27" s="55">
        <v>4</v>
      </c>
      <c r="C27" s="122"/>
      <c r="D27" s="122"/>
      <c r="E27" s="56" t="s">
        <v>28</v>
      </c>
      <c r="F27" s="57"/>
      <c r="G27" s="123"/>
      <c r="H27" s="124"/>
      <c r="I27" s="125"/>
      <c r="J27" s="126">
        <f>J31</f>
        <v>22219.260644000002</v>
      </c>
    </row>
    <row r="28" spans="1:10" s="34" customFormat="1" ht="45" outlineLevel="1">
      <c r="B28" s="37" t="s">
        <v>78</v>
      </c>
      <c r="C28" s="120">
        <v>98682</v>
      </c>
      <c r="D28" s="84" t="s">
        <v>35</v>
      </c>
      <c r="E28" s="141" t="s">
        <v>46</v>
      </c>
      <c r="F28" s="86" t="s">
        <v>1</v>
      </c>
      <c r="G28" s="66">
        <f>(1.37*9.08)+(3.75*3.4)+(3.9*3.35)+(3.7*4.85)</f>
        <v>56.199599999999997</v>
      </c>
      <c r="H28" s="138">
        <v>43.51</v>
      </c>
      <c r="I28" s="88">
        <f>ROUND(H28*$L$9,2)</f>
        <v>55.01</v>
      </c>
      <c r="J28" s="139">
        <f>I28*G28</f>
        <v>3091.5399959999995</v>
      </c>
    </row>
    <row r="29" spans="1:10" s="34" customFormat="1" ht="30" outlineLevel="1">
      <c r="B29" s="37" t="s">
        <v>79</v>
      </c>
      <c r="C29" s="120" t="s">
        <v>54</v>
      </c>
      <c r="D29" s="84" t="s">
        <v>36</v>
      </c>
      <c r="E29" s="141" t="s">
        <v>55</v>
      </c>
      <c r="F29" s="86" t="s">
        <v>1</v>
      </c>
      <c r="G29" s="66">
        <f>G28</f>
        <v>56.199599999999997</v>
      </c>
      <c r="H29" s="138">
        <v>33.31</v>
      </c>
      <c r="I29" s="88">
        <f>ROUND(H29*$L$9,2)</f>
        <v>42.11</v>
      </c>
      <c r="J29" s="139">
        <f>I29*G29</f>
        <v>2366.5651559999997</v>
      </c>
    </row>
    <row r="30" spans="1:10" s="34" customFormat="1" ht="60" outlineLevel="1">
      <c r="B30" s="37" t="s">
        <v>80</v>
      </c>
      <c r="C30" s="205">
        <v>87255</v>
      </c>
      <c r="D30" s="84" t="s">
        <v>35</v>
      </c>
      <c r="E30" s="141" t="s">
        <v>60</v>
      </c>
      <c r="F30" s="86" t="s">
        <v>1</v>
      </c>
      <c r="G30" s="66">
        <f>G29+(1.37*2)+(9.08*2)+(3.75*2)+(3.4*2)+(3.9*2)+(3.35*2)+(3.7*2)+(4.85*2)</f>
        <v>122.9996</v>
      </c>
      <c r="H30" s="138">
        <v>107.79</v>
      </c>
      <c r="I30" s="88">
        <f>ROUND(H30*$L$9,2)</f>
        <v>136.27000000000001</v>
      </c>
      <c r="J30" s="139">
        <f>I30*G30</f>
        <v>16761.155492000002</v>
      </c>
    </row>
    <row r="31" spans="1:10" s="34" customFormat="1" ht="15" outlineLevel="1">
      <c r="B31" s="208"/>
      <c r="C31" s="209"/>
      <c r="D31" s="209"/>
      <c r="E31" s="209"/>
      <c r="F31" s="209"/>
      <c r="G31" s="114" t="s">
        <v>37</v>
      </c>
      <c r="H31" s="115"/>
      <c r="I31" s="116"/>
      <c r="J31" s="117">
        <f>SUM(J28:J30)</f>
        <v>22219.260644000002</v>
      </c>
    </row>
    <row r="32" spans="1:10" s="33" customFormat="1" ht="15" outlineLevel="1">
      <c r="B32" s="68"/>
      <c r="C32" s="69"/>
      <c r="D32" s="69"/>
      <c r="E32" s="69"/>
      <c r="F32" s="69"/>
      <c r="G32" s="94"/>
      <c r="H32" s="179"/>
      <c r="I32" s="179"/>
      <c r="J32" s="198"/>
    </row>
    <row r="33" spans="2:10" s="34" customFormat="1" outlineLevel="1">
      <c r="B33" s="55">
        <v>5</v>
      </c>
      <c r="C33" s="122"/>
      <c r="D33" s="122"/>
      <c r="E33" s="56" t="s">
        <v>24</v>
      </c>
      <c r="F33" s="57"/>
      <c r="G33" s="123"/>
      <c r="H33" s="124"/>
      <c r="I33" s="125"/>
      <c r="J33" s="126">
        <f>J39</f>
        <v>80798.945600000006</v>
      </c>
    </row>
    <row r="34" spans="2:10" s="34" customFormat="1" ht="30" outlineLevel="1">
      <c r="B34" s="37" t="s">
        <v>15</v>
      </c>
      <c r="C34" s="86">
        <v>88489</v>
      </c>
      <c r="D34" s="84" t="s">
        <v>35</v>
      </c>
      <c r="E34" s="46" t="s">
        <v>68</v>
      </c>
      <c r="F34" s="86" t="s">
        <v>1</v>
      </c>
      <c r="G34" s="127">
        <v>3000</v>
      </c>
      <c r="H34" s="128">
        <v>12.25</v>
      </c>
      <c r="I34" s="88">
        <f t="shared" ref="I34:I38" si="2">ROUND(H34*$L$9,2)</f>
        <v>15.49</v>
      </c>
      <c r="J34" s="139">
        <f t="shared" ref="J34:J38" si="3">I34*G34</f>
        <v>46470</v>
      </c>
    </row>
    <row r="35" spans="2:10" s="34" customFormat="1" ht="45" outlineLevel="1">
      <c r="B35" s="37" t="s">
        <v>81</v>
      </c>
      <c r="C35" s="86" t="s">
        <v>67</v>
      </c>
      <c r="D35" s="84" t="s">
        <v>36</v>
      </c>
      <c r="E35" s="146" t="s">
        <v>69</v>
      </c>
      <c r="F35" s="86" t="s">
        <v>1</v>
      </c>
      <c r="G35" s="127">
        <v>1500</v>
      </c>
      <c r="H35" s="128">
        <v>13.9</v>
      </c>
      <c r="I35" s="88">
        <f t="shared" si="2"/>
        <v>17.57</v>
      </c>
      <c r="J35" s="139">
        <f t="shared" si="3"/>
        <v>26355</v>
      </c>
    </row>
    <row r="36" spans="2:10" s="34" customFormat="1" ht="30" outlineLevel="1">
      <c r="B36" s="37" t="s">
        <v>82</v>
      </c>
      <c r="C36" s="86" t="s">
        <v>72</v>
      </c>
      <c r="D36" s="84" t="s">
        <v>36</v>
      </c>
      <c r="E36" s="146" t="s">
        <v>73</v>
      </c>
      <c r="F36" s="86" t="s">
        <v>1</v>
      </c>
      <c r="G36" s="127">
        <f>((0.8*2.1)*12)*2</f>
        <v>40.320000000000007</v>
      </c>
      <c r="H36" s="128">
        <v>21.23</v>
      </c>
      <c r="I36" s="88">
        <f t="shared" si="2"/>
        <v>26.84</v>
      </c>
      <c r="J36" s="139">
        <f t="shared" si="3"/>
        <v>1082.1888000000001</v>
      </c>
    </row>
    <row r="37" spans="2:10" s="34" customFormat="1" ht="30" outlineLevel="1">
      <c r="B37" s="37" t="s">
        <v>83</v>
      </c>
      <c r="C37" s="86" t="s">
        <v>70</v>
      </c>
      <c r="D37" s="84" t="s">
        <v>36</v>
      </c>
      <c r="E37" s="146" t="s">
        <v>71</v>
      </c>
      <c r="F37" s="86" t="s">
        <v>1</v>
      </c>
      <c r="G37" s="127">
        <f>G36</f>
        <v>40.320000000000007</v>
      </c>
      <c r="H37" s="128">
        <v>19.57</v>
      </c>
      <c r="I37" s="88">
        <f t="shared" si="2"/>
        <v>24.74</v>
      </c>
      <c r="J37" s="139">
        <f t="shared" si="3"/>
        <v>997.5168000000001</v>
      </c>
    </row>
    <row r="38" spans="2:10" s="34" customFormat="1" ht="47.25" customHeight="1" outlineLevel="1">
      <c r="B38" s="37" t="s">
        <v>84</v>
      </c>
      <c r="C38" s="86" t="s">
        <v>47</v>
      </c>
      <c r="D38" s="84" t="s">
        <v>36</v>
      </c>
      <c r="E38" s="46" t="s">
        <v>48</v>
      </c>
      <c r="F38" s="86" t="s">
        <v>1</v>
      </c>
      <c r="G38" s="127">
        <f>(((1.5*1.2)*10)+(20*2.5))*2</f>
        <v>136</v>
      </c>
      <c r="H38" s="128">
        <v>34.28</v>
      </c>
      <c r="I38" s="88">
        <f t="shared" si="2"/>
        <v>43.34</v>
      </c>
      <c r="J38" s="139">
        <f t="shared" si="3"/>
        <v>5894.2400000000007</v>
      </c>
    </row>
    <row r="39" spans="2:10" s="34" customFormat="1" ht="15" outlineLevel="1">
      <c r="B39" s="208"/>
      <c r="C39" s="209"/>
      <c r="D39" s="209"/>
      <c r="E39" s="209"/>
      <c r="F39" s="209"/>
      <c r="G39" s="114" t="s">
        <v>37</v>
      </c>
      <c r="H39" s="115"/>
      <c r="I39" s="116"/>
      <c r="J39" s="117">
        <f>SUM(J34:J38)</f>
        <v>80798.945600000006</v>
      </c>
    </row>
    <row r="40" spans="2:10" s="33" customFormat="1" ht="15" outlineLevel="1">
      <c r="B40" s="68"/>
      <c r="C40" s="69"/>
      <c r="D40" s="69"/>
      <c r="E40" s="69"/>
      <c r="F40" s="69"/>
      <c r="G40" s="119"/>
      <c r="H40" s="179"/>
      <c r="I40" s="179"/>
      <c r="J40" s="198"/>
    </row>
    <row r="41" spans="2:10" s="34" customFormat="1" outlineLevel="1">
      <c r="B41" s="55">
        <v>6</v>
      </c>
      <c r="C41" s="122"/>
      <c r="D41" s="122"/>
      <c r="E41" s="56" t="s">
        <v>21</v>
      </c>
      <c r="F41" s="57"/>
      <c r="G41" s="123"/>
      <c r="H41" s="124"/>
      <c r="I41" s="125"/>
      <c r="J41" s="126">
        <f>J43</f>
        <v>226.62</v>
      </c>
    </row>
    <row r="42" spans="2:10" s="34" customFormat="1" ht="30" outlineLevel="1">
      <c r="B42" s="37" t="s">
        <v>17</v>
      </c>
      <c r="C42" s="120">
        <v>100860</v>
      </c>
      <c r="D42" s="84" t="s">
        <v>35</v>
      </c>
      <c r="E42" s="46" t="s">
        <v>49</v>
      </c>
      <c r="F42" s="90" t="s">
        <v>16</v>
      </c>
      <c r="G42" s="66">
        <v>2</v>
      </c>
      <c r="H42" s="138">
        <v>89.63</v>
      </c>
      <c r="I42" s="88">
        <f t="shared" ref="I42" si="4">ROUND(H42*$L$9,2)</f>
        <v>113.31</v>
      </c>
      <c r="J42" s="139">
        <f t="shared" ref="J42" si="5">I42*G42</f>
        <v>226.62</v>
      </c>
    </row>
    <row r="43" spans="2:10" s="34" customFormat="1" ht="15" outlineLevel="1">
      <c r="B43" s="208"/>
      <c r="C43" s="209"/>
      <c r="D43" s="209"/>
      <c r="E43" s="209"/>
      <c r="F43" s="209"/>
      <c r="G43" s="114" t="s">
        <v>37</v>
      </c>
      <c r="H43" s="115"/>
      <c r="I43" s="116"/>
      <c r="J43" s="117">
        <f>SUM(J42:J42)</f>
        <v>226.62</v>
      </c>
    </row>
    <row r="44" spans="2:10" s="33" customFormat="1" ht="15" outlineLevel="1">
      <c r="B44" s="58"/>
      <c r="C44" s="73"/>
      <c r="D44" s="73"/>
      <c r="E44" s="180"/>
      <c r="F44" s="181"/>
      <c r="G44" s="182"/>
      <c r="H44" s="179"/>
      <c r="I44" s="179"/>
      <c r="J44" s="198"/>
    </row>
    <row r="45" spans="2:10" s="93" customFormat="1" ht="18.75" customHeight="1">
      <c r="B45" s="55">
        <v>7</v>
      </c>
      <c r="C45" s="122"/>
      <c r="D45" s="122"/>
      <c r="E45" s="56" t="s">
        <v>22</v>
      </c>
      <c r="F45" s="57"/>
      <c r="G45" s="123"/>
      <c r="H45" s="124"/>
      <c r="I45" s="125"/>
      <c r="J45" s="126">
        <f>J47</f>
        <v>438.99</v>
      </c>
    </row>
    <row r="46" spans="2:10" s="34" customFormat="1" ht="45" outlineLevel="1">
      <c r="B46" s="37" t="s">
        <v>85</v>
      </c>
      <c r="C46" s="142">
        <v>99635</v>
      </c>
      <c r="D46" s="84" t="s">
        <v>35</v>
      </c>
      <c r="E46" s="175" t="s">
        <v>61</v>
      </c>
      <c r="F46" s="90" t="s">
        <v>16</v>
      </c>
      <c r="G46" s="143">
        <v>1</v>
      </c>
      <c r="H46" s="144">
        <v>347.25</v>
      </c>
      <c r="I46" s="88">
        <f t="shared" ref="I46" si="6">ROUND(H46*$L$9,2)</f>
        <v>438.99</v>
      </c>
      <c r="J46" s="89">
        <f t="shared" ref="J46" si="7">I46*G46</f>
        <v>438.99</v>
      </c>
    </row>
    <row r="47" spans="2:10" s="34" customFormat="1" ht="15" outlineLevel="1">
      <c r="B47" s="129"/>
      <c r="C47" s="199"/>
      <c r="D47" s="200"/>
      <c r="E47" s="201"/>
      <c r="F47" s="202"/>
      <c r="G47" s="145" t="s">
        <v>37</v>
      </c>
      <c r="H47" s="130"/>
      <c r="I47" s="131"/>
      <c r="J47" s="132">
        <f>SUM(J46:J46)</f>
        <v>438.99</v>
      </c>
    </row>
    <row r="48" spans="2:10" s="33" customFormat="1" ht="15.75" customHeight="1" outlineLevel="1">
      <c r="B48" s="58"/>
      <c r="C48" s="73"/>
      <c r="D48" s="73"/>
      <c r="E48" s="183"/>
      <c r="F48" s="181"/>
      <c r="G48" s="119"/>
      <c r="H48" s="179"/>
      <c r="I48" s="179"/>
      <c r="J48" s="198"/>
    </row>
    <row r="49" spans="1:13" s="93" customFormat="1" ht="18.75" customHeight="1">
      <c r="B49" s="55">
        <v>8</v>
      </c>
      <c r="C49" s="122"/>
      <c r="D49" s="122"/>
      <c r="E49" s="56" t="s">
        <v>30</v>
      </c>
      <c r="F49" s="57"/>
      <c r="G49" s="123"/>
      <c r="H49" s="124"/>
      <c r="I49" s="125"/>
      <c r="J49" s="126">
        <f>J52</f>
        <v>438.79999999999995</v>
      </c>
    </row>
    <row r="50" spans="1:13" s="34" customFormat="1" ht="45" outlineLevel="1">
      <c r="B50" s="37" t="s">
        <v>19</v>
      </c>
      <c r="C50" s="205" t="s">
        <v>62</v>
      </c>
      <c r="D50" s="84" t="s">
        <v>36</v>
      </c>
      <c r="E50" s="146" t="s">
        <v>63</v>
      </c>
      <c r="F50" s="90" t="s">
        <v>16</v>
      </c>
      <c r="G50" s="147">
        <v>10</v>
      </c>
      <c r="H50" s="148">
        <v>5.33</v>
      </c>
      <c r="I50" s="88">
        <f t="shared" ref="I50:I51" si="8">ROUND(H50*$L$9,2)</f>
        <v>6.74</v>
      </c>
      <c r="J50" s="89">
        <f t="shared" ref="J50:J51" si="9">I50*G50</f>
        <v>67.400000000000006</v>
      </c>
      <c r="M50" s="34" t="s">
        <v>50</v>
      </c>
    </row>
    <row r="51" spans="1:13" s="34" customFormat="1" ht="30" outlineLevel="1">
      <c r="B51" s="37" t="s">
        <v>27</v>
      </c>
      <c r="C51" s="205">
        <v>38191</v>
      </c>
      <c r="D51" s="84" t="s">
        <v>35</v>
      </c>
      <c r="E51" s="146" t="s">
        <v>64</v>
      </c>
      <c r="F51" s="90" t="s">
        <v>16</v>
      </c>
      <c r="G51" s="147">
        <v>20</v>
      </c>
      <c r="H51" s="149">
        <v>14.69</v>
      </c>
      <c r="I51" s="88">
        <f t="shared" si="8"/>
        <v>18.57</v>
      </c>
      <c r="J51" s="89">
        <f t="shared" si="9"/>
        <v>371.4</v>
      </c>
    </row>
    <row r="52" spans="1:13" s="34" customFormat="1" ht="15" outlineLevel="1">
      <c r="B52" s="113"/>
      <c r="C52" s="173"/>
      <c r="D52" s="184"/>
      <c r="E52" s="174"/>
      <c r="F52" s="185"/>
      <c r="G52" s="186" t="s">
        <v>37</v>
      </c>
      <c r="H52" s="115"/>
      <c r="I52" s="116"/>
      <c r="J52" s="117">
        <f>SUM(J50:J51)</f>
        <v>438.79999999999995</v>
      </c>
    </row>
    <row r="53" spans="1:13" s="6" customFormat="1">
      <c r="A53" s="29"/>
      <c r="B53" s="203"/>
      <c r="C53" s="188"/>
      <c r="D53" s="188"/>
      <c r="E53" s="189"/>
      <c r="F53" s="190"/>
      <c r="G53" s="191"/>
      <c r="H53" s="192"/>
      <c r="I53" s="192"/>
      <c r="J53" s="204"/>
    </row>
    <row r="54" spans="1:13" s="93" customFormat="1" ht="18.75" customHeight="1">
      <c r="B54" s="55">
        <v>9</v>
      </c>
      <c r="C54" s="122"/>
      <c r="D54" s="122"/>
      <c r="E54" s="56" t="s">
        <v>31</v>
      </c>
      <c r="F54" s="57"/>
      <c r="G54" s="123"/>
      <c r="H54" s="124"/>
      <c r="I54" s="125"/>
      <c r="J54" s="126">
        <f>J56</f>
        <v>1297.18</v>
      </c>
    </row>
    <row r="55" spans="1:13" s="34" customFormat="1" ht="45" outlineLevel="1">
      <c r="B55" s="37" t="s">
        <v>20</v>
      </c>
      <c r="C55" s="205" t="s">
        <v>66</v>
      </c>
      <c r="D55" s="84" t="s">
        <v>36</v>
      </c>
      <c r="E55" s="146" t="s">
        <v>65</v>
      </c>
      <c r="F55" s="90" t="s">
        <v>16</v>
      </c>
      <c r="G55" s="147">
        <v>2</v>
      </c>
      <c r="H55" s="148">
        <v>513.04</v>
      </c>
      <c r="I55" s="88">
        <f>ROUND(H55*$L$9,2)</f>
        <v>648.59</v>
      </c>
      <c r="J55" s="89">
        <f>I55*G55</f>
        <v>1297.18</v>
      </c>
    </row>
    <row r="56" spans="1:13" s="34" customFormat="1" ht="15" outlineLevel="1">
      <c r="B56" s="129"/>
      <c r="C56" s="199"/>
      <c r="D56" s="200"/>
      <c r="E56" s="201"/>
      <c r="F56" s="202"/>
      <c r="G56" s="145" t="s">
        <v>37</v>
      </c>
      <c r="H56" s="130"/>
      <c r="I56" s="131"/>
      <c r="J56" s="132">
        <f>SUM(J55:J55)</f>
        <v>1297.18</v>
      </c>
    </row>
    <row r="57" spans="1:13" s="34" customFormat="1" ht="15" outlineLevel="1">
      <c r="B57" s="58"/>
      <c r="C57" s="150"/>
      <c r="D57" s="140"/>
      <c r="E57" s="151"/>
      <c r="F57" s="152"/>
      <c r="G57" s="119"/>
      <c r="H57" s="153"/>
      <c r="I57" s="154"/>
      <c r="J57" s="155"/>
    </row>
    <row r="58" spans="1:13" s="34" customFormat="1" ht="15" outlineLevel="1">
      <c r="B58" s="156">
        <v>10</v>
      </c>
      <c r="C58" s="157"/>
      <c r="D58" s="158"/>
      <c r="E58" s="159" t="s">
        <v>23</v>
      </c>
      <c r="F58" s="160"/>
      <c r="G58" s="161"/>
      <c r="H58" s="162"/>
      <c r="I58" s="163"/>
      <c r="J58" s="164">
        <f>J60</f>
        <v>3274.5499999999997</v>
      </c>
    </row>
    <row r="59" spans="1:13" s="34" customFormat="1" ht="15" outlineLevel="1">
      <c r="B59" s="37" t="s">
        <v>29</v>
      </c>
      <c r="C59" s="142" t="s">
        <v>51</v>
      </c>
      <c r="D59" s="84" t="s">
        <v>36</v>
      </c>
      <c r="E59" s="165" t="s">
        <v>52</v>
      </c>
      <c r="F59" s="90" t="s">
        <v>1</v>
      </c>
      <c r="G59" s="66">
        <v>395</v>
      </c>
      <c r="H59" s="144">
        <v>6.56</v>
      </c>
      <c r="I59" s="88">
        <f t="shared" ref="I59" si="10">ROUND(H59*$L$9,2)</f>
        <v>8.2899999999999991</v>
      </c>
      <c r="J59" s="89">
        <f t="shared" ref="J59" si="11">I59*G59</f>
        <v>3274.5499999999997</v>
      </c>
    </row>
    <row r="60" spans="1:13" s="34" customFormat="1" ht="15" outlineLevel="1">
      <c r="B60" s="129"/>
      <c r="C60" s="199"/>
      <c r="D60" s="200"/>
      <c r="E60" s="201"/>
      <c r="F60" s="202"/>
      <c r="G60" s="145" t="s">
        <v>37</v>
      </c>
      <c r="H60" s="130"/>
      <c r="I60" s="131"/>
      <c r="J60" s="132">
        <f>SUM(J59)</f>
        <v>3274.5499999999997</v>
      </c>
    </row>
    <row r="61" spans="1:13" s="34" customFormat="1" ht="15" outlineLevel="1">
      <c r="B61" s="58"/>
      <c r="C61" s="150"/>
      <c r="D61" s="140"/>
      <c r="E61" s="151"/>
      <c r="F61" s="152"/>
      <c r="G61" s="119"/>
      <c r="H61" s="153"/>
      <c r="I61" s="154"/>
      <c r="J61" s="155"/>
    </row>
    <row r="62" spans="1:13" s="93" customFormat="1" ht="39" thickBot="1">
      <c r="B62" s="166"/>
      <c r="C62" s="167"/>
      <c r="D62" s="167"/>
      <c r="E62" s="168"/>
      <c r="F62" s="168"/>
      <c r="G62" s="169"/>
      <c r="H62" s="170"/>
      <c r="I62" s="171" t="s">
        <v>53</v>
      </c>
      <c r="J62" s="172">
        <f>ROUNDDOWN(SUM(J58+J54+J49+J45+J41+J33+J27+J23+J19+J15),2)</f>
        <v>110321.66</v>
      </c>
    </row>
  </sheetData>
  <dataConsolidate/>
  <mergeCells count="11">
    <mergeCell ref="B43:F43"/>
    <mergeCell ref="I9:J9"/>
    <mergeCell ref="B1:J4"/>
    <mergeCell ref="B39:F39"/>
    <mergeCell ref="B17:F17"/>
    <mergeCell ref="B6:E6"/>
    <mergeCell ref="B7:E7"/>
    <mergeCell ref="B8:E8"/>
    <mergeCell ref="B21:F21"/>
    <mergeCell ref="B25:F25"/>
    <mergeCell ref="B31:F31"/>
  </mergeCells>
  <phoneticPr fontId="18" type="noConversion"/>
  <conditionalFormatting sqref="G14 G22 G24:G26 G28:G32 G42 G52 G18">
    <cfRule type="cellIs" dxfId="15" priority="507" stopIfTrue="1" operator="equal">
      <formula>0</formula>
    </cfRule>
  </conditionalFormatting>
  <conditionalFormatting sqref="G48">
    <cfRule type="cellIs" dxfId="14" priority="64" stopIfTrue="1" operator="equal">
      <formula>0</formula>
    </cfRule>
  </conditionalFormatting>
  <conditionalFormatting sqref="G40">
    <cfRule type="cellIs" dxfId="13" priority="53" stopIfTrue="1" operator="equal">
      <formula>0</formula>
    </cfRule>
  </conditionalFormatting>
  <conditionalFormatting sqref="G17 G15:I15 G16:H16">
    <cfRule type="cellIs" dxfId="12" priority="24" stopIfTrue="1" operator="equal">
      <formula>0</formula>
    </cfRule>
  </conditionalFormatting>
  <conditionalFormatting sqref="H14">
    <cfRule type="cellIs" dxfId="11" priority="23" stopIfTrue="1" operator="equal">
      <formula>0</formula>
    </cfRule>
  </conditionalFormatting>
  <conditionalFormatting sqref="I14">
    <cfRule type="cellIs" dxfId="10" priority="22" stopIfTrue="1" operator="equal">
      <formula>0</formula>
    </cfRule>
  </conditionalFormatting>
  <conditionalFormatting sqref="I16">
    <cfRule type="cellIs" dxfId="9" priority="21" stopIfTrue="1" operator="equal">
      <formula>0</formula>
    </cfRule>
  </conditionalFormatting>
  <conditionalFormatting sqref="G20">
    <cfRule type="cellIs" dxfId="8" priority="13" stopIfTrue="1" operator="equal">
      <formula>0</formula>
    </cfRule>
  </conditionalFormatting>
  <conditionalFormatting sqref="G21">
    <cfRule type="cellIs" dxfId="7" priority="12" stopIfTrue="1" operator="equal">
      <formula>0</formula>
    </cfRule>
  </conditionalFormatting>
  <conditionalFormatting sqref="G39">
    <cfRule type="cellIs" dxfId="6" priority="9" stopIfTrue="1" operator="equal">
      <formula>0</formula>
    </cfRule>
  </conditionalFormatting>
  <conditionalFormatting sqref="G43">
    <cfRule type="cellIs" dxfId="5" priority="7" stopIfTrue="1" operator="equal">
      <formula>0</formula>
    </cfRule>
  </conditionalFormatting>
  <conditionalFormatting sqref="G47">
    <cfRule type="cellIs" dxfId="4" priority="6" stopIfTrue="1" operator="equal">
      <formula>0</formula>
    </cfRule>
  </conditionalFormatting>
  <conditionalFormatting sqref="G57 G59 G61">
    <cfRule type="cellIs" dxfId="3" priority="4" stopIfTrue="1" operator="equal">
      <formula>0</formula>
    </cfRule>
  </conditionalFormatting>
  <conditionalFormatting sqref="G60">
    <cfRule type="cellIs" dxfId="2" priority="2" stopIfTrue="1" operator="equal">
      <formula>0</formula>
    </cfRule>
  </conditionalFormatting>
  <conditionalFormatting sqref="G58">
    <cfRule type="cellIs" dxfId="1" priority="3" stopIfTrue="1" operator="equal">
      <formula>0</formula>
    </cfRule>
  </conditionalFormatting>
  <conditionalFormatting sqref="G56">
    <cfRule type="cellIs" dxfId="0" priority="1" stopIfTrue="1" operator="equal">
      <formula>0</formula>
    </cfRule>
  </conditionalFormatting>
  <printOptions horizontalCentered="1"/>
  <pageMargins left="0.39370078740157483" right="0.19685039370078741" top="0.55118110236220474" bottom="0.62992125984251968" header="0" footer="0.27559055118110237"/>
  <pageSetup paperSize="9" scale="74" fitToHeight="0" orientation="portrait" horizontalDpi="300" verticalDpi="300" r:id="rId1"/>
  <headerFooter>
    <oddFooter>&amp;CPágina &amp;P de &amp;N</oddFooter>
  </headerFooter>
  <rowBreaks count="1" manualBreakCount="1">
    <brk id="44" min="1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3"/>
  <sheetViews>
    <sheetView view="pageBreakPreview" zoomScale="140" zoomScaleNormal="70" zoomScaleSheetLayoutView="140" workbookViewId="0">
      <selection activeCell="A4" sqref="A4:G4"/>
    </sheetView>
  </sheetViews>
  <sheetFormatPr defaultRowHeight="12.75"/>
  <cols>
    <col min="1" max="1" width="9.140625" style="16"/>
    <col min="2" max="2" width="30.140625" style="16" customWidth="1"/>
    <col min="3" max="3" width="15.28515625" style="16" customWidth="1"/>
    <col min="4" max="4" width="7.42578125" style="14" bestFit="1" customWidth="1"/>
    <col min="5" max="5" width="14" style="16" customWidth="1"/>
    <col min="6" max="6" width="14.28515625" style="16" customWidth="1"/>
    <col min="7" max="7" width="16.28515625" style="16" bestFit="1" customWidth="1"/>
    <col min="8" max="16384" width="9.140625" style="16"/>
  </cols>
  <sheetData>
    <row r="1" spans="1:7" ht="23.25" customHeight="1">
      <c r="A1" s="237" t="s">
        <v>14</v>
      </c>
      <c r="B1" s="238"/>
      <c r="C1" s="238"/>
      <c r="D1" s="238"/>
      <c r="E1" s="238"/>
      <c r="F1" s="238"/>
      <c r="G1" s="239"/>
    </row>
    <row r="2" spans="1:7" ht="23.25" customHeight="1">
      <c r="A2" s="240"/>
      <c r="B2" s="241"/>
      <c r="C2" s="241"/>
      <c r="D2" s="241"/>
      <c r="E2" s="241"/>
      <c r="F2" s="241"/>
      <c r="G2" s="242"/>
    </row>
    <row r="3" spans="1:7" ht="19.5" customHeight="1">
      <c r="A3" s="243"/>
      <c r="B3" s="244"/>
      <c r="C3" s="244"/>
      <c r="D3" s="244"/>
      <c r="E3" s="244"/>
      <c r="F3" s="244"/>
      <c r="G3" s="245"/>
    </row>
    <row r="4" spans="1:7" ht="25.5" customHeight="1">
      <c r="A4" s="247" t="str">
        <f>PLANILHA!B5</f>
        <v>Obra: REFORMA DA ANTIGA SEDE DO CEI URSINHOS CARINHOSOS-RUA VIRGILIO JUSTINIANO RIBEIRO Nº 92-BAIRRO CAPIM BRANCOUNAÍ-MG</v>
      </c>
      <c r="B4" s="248"/>
      <c r="C4" s="248"/>
      <c r="D4" s="248"/>
      <c r="E4" s="248"/>
      <c r="F4" s="248"/>
      <c r="G4" s="249"/>
    </row>
    <row r="5" spans="1:7" ht="19.5" customHeight="1">
      <c r="A5" s="223" t="str">
        <f>PLANILHA!B6</f>
        <v>Data de preço: DEZEMBRO/2023 desonerado (SINAPI BH)</v>
      </c>
      <c r="B5" s="224"/>
      <c r="C5" s="224"/>
      <c r="D5" s="224"/>
      <c r="E5" s="62" t="str">
        <f>PLANILHA!F7</f>
        <v>Autor: Ricardo Rodrigues da Silva</v>
      </c>
      <c r="F5" s="62"/>
      <c r="G5" s="24"/>
    </row>
    <row r="6" spans="1:7" ht="19.5" customHeight="1">
      <c r="A6" s="43" t="str">
        <f>PLANILHA!B7</f>
        <v>Data de preço: AGOSTO/2023 desonerado (SETOP)</v>
      </c>
      <c r="B6" s="44"/>
      <c r="C6" s="44"/>
      <c r="D6" s="44"/>
      <c r="E6" s="250"/>
      <c r="F6" s="250"/>
      <c r="G6" s="24"/>
    </row>
    <row r="7" spans="1:7" ht="19.5" customHeight="1" thickBot="1">
      <c r="A7" s="23" t="s">
        <v>11</v>
      </c>
      <c r="B7" s="11"/>
      <c r="C7" s="10"/>
      <c r="D7" s="63"/>
      <c r="E7" s="15" t="str">
        <f>PLANILHA!B10</f>
        <v>Data da Planilha: 20/02/2024</v>
      </c>
      <c r="F7" s="11"/>
      <c r="G7" s="24"/>
    </row>
    <row r="8" spans="1:7" ht="19.5" customHeight="1" thickBot="1">
      <c r="A8" s="251" t="s">
        <v>9</v>
      </c>
      <c r="B8" s="252"/>
      <c r="C8" s="252"/>
      <c r="D8" s="252"/>
      <c r="E8" s="252"/>
      <c r="F8" s="252"/>
      <c r="G8" s="253"/>
    </row>
    <row r="9" spans="1:7" ht="33.75" customHeight="1" thickBot="1">
      <c r="A9" s="39" t="s">
        <v>0</v>
      </c>
      <c r="B9" s="13" t="s">
        <v>3</v>
      </c>
      <c r="C9" s="13" t="s">
        <v>5</v>
      </c>
      <c r="D9" s="47" t="s">
        <v>7</v>
      </c>
      <c r="E9" s="13" t="s">
        <v>26</v>
      </c>
      <c r="F9" s="47" t="s">
        <v>32</v>
      </c>
      <c r="G9" s="30" t="s">
        <v>12</v>
      </c>
    </row>
    <row r="10" spans="1:7" ht="18.75" customHeight="1">
      <c r="A10" s="225">
        <v>1</v>
      </c>
      <c r="B10" s="246" t="s">
        <v>57</v>
      </c>
      <c r="C10" s="227">
        <f>PLANILHA!J15</f>
        <v>555.67999999999995</v>
      </c>
      <c r="D10" s="22">
        <f>C10/$C$30</f>
        <v>5.0369075302166407E-3</v>
      </c>
      <c r="E10" s="18">
        <f>$C10*E11</f>
        <v>444.54399999999998</v>
      </c>
      <c r="F10" s="19">
        <f t="shared" ref="F10" si="0">$C10*F11</f>
        <v>111.136</v>
      </c>
      <c r="G10" s="41">
        <f t="shared" ref="G10:G29" si="1">SUM(E10:F10)</f>
        <v>555.67999999999995</v>
      </c>
    </row>
    <row r="11" spans="1:7" ht="19.5" customHeight="1">
      <c r="A11" s="226"/>
      <c r="B11" s="230"/>
      <c r="C11" s="228"/>
      <c r="D11" s="21"/>
      <c r="E11" s="17">
        <v>0.8</v>
      </c>
      <c r="F11" s="20">
        <v>0.2</v>
      </c>
      <c r="G11" s="42">
        <f t="shared" si="1"/>
        <v>1</v>
      </c>
    </row>
    <row r="12" spans="1:7" ht="19.5" customHeight="1">
      <c r="A12" s="225">
        <v>2</v>
      </c>
      <c r="B12" s="229" t="s">
        <v>18</v>
      </c>
      <c r="C12" s="227">
        <f>PLANILHA!J19</f>
        <v>1023</v>
      </c>
      <c r="D12" s="22">
        <f>C12/$C$30</f>
        <v>9.2728844000353142E-3</v>
      </c>
      <c r="E12" s="18">
        <f>$C12*E13</f>
        <v>511.5</v>
      </c>
      <c r="F12" s="19">
        <f t="shared" ref="F12:F28" si="2">$C12*F13</f>
        <v>511.5</v>
      </c>
      <c r="G12" s="41">
        <f t="shared" si="1"/>
        <v>1023</v>
      </c>
    </row>
    <row r="13" spans="1:7" ht="19.5" customHeight="1">
      <c r="A13" s="226"/>
      <c r="B13" s="230"/>
      <c r="C13" s="228"/>
      <c r="D13" s="21"/>
      <c r="E13" s="17">
        <v>0.5</v>
      </c>
      <c r="F13" s="20">
        <v>0.5</v>
      </c>
      <c r="G13" s="42">
        <f t="shared" si="1"/>
        <v>1</v>
      </c>
    </row>
    <row r="14" spans="1:7" ht="19.5" customHeight="1">
      <c r="A14" s="225">
        <v>3</v>
      </c>
      <c r="B14" s="235" t="s">
        <v>58</v>
      </c>
      <c r="C14" s="227">
        <f>PLANILHA!J23</f>
        <v>48.641400000000004</v>
      </c>
      <c r="D14" s="22">
        <f>C14/$C$30</f>
        <v>4.4090525831464106E-4</v>
      </c>
      <c r="E14" s="18">
        <f>$C14*E15</f>
        <v>19.456560000000003</v>
      </c>
      <c r="F14" s="19">
        <f t="shared" si="2"/>
        <v>29.184840000000001</v>
      </c>
      <c r="G14" s="41">
        <f t="shared" si="1"/>
        <v>48.641400000000004</v>
      </c>
    </row>
    <row r="15" spans="1:7" ht="19.5" customHeight="1">
      <c r="A15" s="226"/>
      <c r="B15" s="236"/>
      <c r="C15" s="228"/>
      <c r="D15" s="21"/>
      <c r="E15" s="17">
        <v>0.4</v>
      </c>
      <c r="F15" s="20">
        <v>0.6</v>
      </c>
      <c r="G15" s="42">
        <f t="shared" si="1"/>
        <v>1</v>
      </c>
    </row>
    <row r="16" spans="1:7" ht="19.5" customHeight="1">
      <c r="A16" s="225">
        <v>4</v>
      </c>
      <c r="B16" s="229" t="s">
        <v>28</v>
      </c>
      <c r="C16" s="227">
        <f>PLANILHA!J27</f>
        <v>22219.260644000002</v>
      </c>
      <c r="D16" s="22">
        <f>C16/$C$30</f>
        <v>0.20140433568530425</v>
      </c>
      <c r="E16" s="18">
        <f>$C16*E17</f>
        <v>8887.7042576000003</v>
      </c>
      <c r="F16" s="19">
        <f t="shared" si="2"/>
        <v>13331.556386400001</v>
      </c>
      <c r="G16" s="41">
        <f t="shared" si="1"/>
        <v>22219.260644000002</v>
      </c>
    </row>
    <row r="17" spans="1:8" ht="19.5" customHeight="1">
      <c r="A17" s="226"/>
      <c r="B17" s="230"/>
      <c r="C17" s="228"/>
      <c r="D17" s="21"/>
      <c r="E17" s="17">
        <v>0.4</v>
      </c>
      <c r="F17" s="20">
        <v>0.6</v>
      </c>
      <c r="G17" s="42">
        <f t="shared" si="1"/>
        <v>1</v>
      </c>
    </row>
    <row r="18" spans="1:8" ht="19.5" customHeight="1">
      <c r="A18" s="225">
        <v>5</v>
      </c>
      <c r="B18" s="229" t="s">
        <v>24</v>
      </c>
      <c r="C18" s="227">
        <f>PLANILHA!J33</f>
        <v>80798.945600000006</v>
      </c>
      <c r="D18" s="22">
        <f>C18/$C$30</f>
        <v>0.73239421524295412</v>
      </c>
      <c r="E18" s="18">
        <f>$C18*E19</f>
        <v>8079.8945600000006</v>
      </c>
      <c r="F18" s="19">
        <f t="shared" si="2"/>
        <v>72719.051040000006</v>
      </c>
      <c r="G18" s="41">
        <f t="shared" si="1"/>
        <v>80798.945600000006</v>
      </c>
    </row>
    <row r="19" spans="1:8" ht="24" customHeight="1">
      <c r="A19" s="226"/>
      <c r="B19" s="230"/>
      <c r="C19" s="228"/>
      <c r="D19" s="21"/>
      <c r="E19" s="17">
        <v>0.1</v>
      </c>
      <c r="F19" s="20">
        <v>0.9</v>
      </c>
      <c r="G19" s="42">
        <f t="shared" si="1"/>
        <v>1</v>
      </c>
    </row>
    <row r="20" spans="1:8" ht="19.5" customHeight="1">
      <c r="A20" s="225">
        <v>6</v>
      </c>
      <c r="B20" s="229" t="s">
        <v>21</v>
      </c>
      <c r="C20" s="227">
        <f>PLANILHA!J41</f>
        <v>226.62</v>
      </c>
      <c r="D20" s="22">
        <f>C20/$C$30</f>
        <v>2.0541750368875886E-3</v>
      </c>
      <c r="E20" s="18">
        <f>$C20*E21</f>
        <v>158.63399999999999</v>
      </c>
      <c r="F20" s="19">
        <f t="shared" si="2"/>
        <v>67.986000000000004</v>
      </c>
      <c r="G20" s="41">
        <f t="shared" si="1"/>
        <v>226.62</v>
      </c>
    </row>
    <row r="21" spans="1:8" ht="21" customHeight="1">
      <c r="A21" s="226"/>
      <c r="B21" s="230"/>
      <c r="C21" s="228"/>
      <c r="D21" s="59"/>
      <c r="E21" s="17">
        <v>0.7</v>
      </c>
      <c r="F21" s="20">
        <v>0.3</v>
      </c>
      <c r="G21" s="42">
        <f t="shared" si="1"/>
        <v>1</v>
      </c>
    </row>
    <row r="22" spans="1:8" ht="20.25" customHeight="1">
      <c r="A22" s="225">
        <v>7</v>
      </c>
      <c r="B22" s="229" t="s">
        <v>25</v>
      </c>
      <c r="C22" s="227">
        <f>PLANILHA!J45</f>
        <v>438.99</v>
      </c>
      <c r="D22" s="22">
        <f>C22/$C$30</f>
        <v>3.9791823291999047E-3</v>
      </c>
      <c r="E22" s="18">
        <f>$C22*E23</f>
        <v>219.495</v>
      </c>
      <c r="F22" s="19">
        <f t="shared" si="2"/>
        <v>219.495</v>
      </c>
      <c r="G22" s="41">
        <f t="shared" si="1"/>
        <v>438.99</v>
      </c>
    </row>
    <row r="23" spans="1:8" ht="20.25" customHeight="1">
      <c r="A23" s="226"/>
      <c r="B23" s="230"/>
      <c r="C23" s="228"/>
      <c r="D23" s="21"/>
      <c r="E23" s="17">
        <v>0.5</v>
      </c>
      <c r="F23" s="20">
        <v>0.5</v>
      </c>
      <c r="G23" s="42">
        <f t="shared" si="1"/>
        <v>1</v>
      </c>
    </row>
    <row r="24" spans="1:8" ht="18.75" customHeight="1">
      <c r="A24" s="225">
        <v>8</v>
      </c>
      <c r="B24" s="229" t="s">
        <v>30</v>
      </c>
      <c r="C24" s="227">
        <f>PLANILHA!J49</f>
        <v>438.79999999999995</v>
      </c>
      <c r="D24" s="22">
        <f>C24/$C$30</f>
        <v>3.9774600926055677E-3</v>
      </c>
      <c r="E24" s="18">
        <f>$C24*E25</f>
        <v>43.879999999999995</v>
      </c>
      <c r="F24" s="19">
        <f t="shared" si="2"/>
        <v>394.91999999999996</v>
      </c>
      <c r="G24" s="41">
        <f t="shared" si="1"/>
        <v>438.79999999999995</v>
      </c>
    </row>
    <row r="25" spans="1:8" ht="18" customHeight="1">
      <c r="A25" s="226"/>
      <c r="B25" s="230"/>
      <c r="C25" s="228"/>
      <c r="D25" s="21"/>
      <c r="E25" s="17">
        <v>0.1</v>
      </c>
      <c r="F25" s="20">
        <v>0.9</v>
      </c>
      <c r="G25" s="42">
        <f t="shared" si="1"/>
        <v>1</v>
      </c>
    </row>
    <row r="26" spans="1:8" ht="18" customHeight="1">
      <c r="A26" s="225">
        <v>9</v>
      </c>
      <c r="B26" s="229" t="s">
        <v>31</v>
      </c>
      <c r="C26" s="227">
        <f>PLANILHA!J54</f>
        <v>1297.18</v>
      </c>
      <c r="D26" s="22">
        <f>C26/$C$30</f>
        <v>1.1758162449694829E-2</v>
      </c>
      <c r="E26" s="18">
        <f>$C26*E27</f>
        <v>0</v>
      </c>
      <c r="F26" s="19">
        <f t="shared" si="2"/>
        <v>1297.18</v>
      </c>
      <c r="G26" s="41">
        <f t="shared" si="1"/>
        <v>1297.18</v>
      </c>
    </row>
    <row r="27" spans="1:8" ht="18" customHeight="1">
      <c r="A27" s="226"/>
      <c r="B27" s="230"/>
      <c r="C27" s="228"/>
      <c r="D27" s="59"/>
      <c r="E27" s="17">
        <v>0</v>
      </c>
      <c r="F27" s="20">
        <v>1</v>
      </c>
      <c r="G27" s="42">
        <f t="shared" si="1"/>
        <v>1</v>
      </c>
    </row>
    <row r="28" spans="1:8" ht="21" customHeight="1">
      <c r="A28" s="225">
        <v>10</v>
      </c>
      <c r="B28" s="229" t="s">
        <v>23</v>
      </c>
      <c r="C28" s="227">
        <f>PLANILHA!J58</f>
        <v>3274.5499999999997</v>
      </c>
      <c r="D28" s="22">
        <f>C28/$C$30</f>
        <v>2.968184126308469E-2</v>
      </c>
      <c r="E28" s="18">
        <f>$C28*E29</f>
        <v>0</v>
      </c>
      <c r="F28" s="19">
        <f t="shared" si="2"/>
        <v>3274.5499999999997</v>
      </c>
      <c r="G28" s="41">
        <f t="shared" si="1"/>
        <v>3274.5499999999997</v>
      </c>
    </row>
    <row r="29" spans="1:8" ht="26.25" customHeight="1">
      <c r="A29" s="226"/>
      <c r="B29" s="230"/>
      <c r="C29" s="228"/>
      <c r="D29" s="59"/>
      <c r="E29" s="17">
        <v>0</v>
      </c>
      <c r="F29" s="20">
        <v>1</v>
      </c>
      <c r="G29" s="42">
        <f t="shared" si="1"/>
        <v>1</v>
      </c>
    </row>
    <row r="30" spans="1:8" ht="18.75" customHeight="1" thickBot="1">
      <c r="A30" s="232" t="s">
        <v>10</v>
      </c>
      <c r="B30" s="233"/>
      <c r="C30" s="48">
        <f>ROUNDDOWN(SUM(C10:C29),2)</f>
        <v>110321.66</v>
      </c>
      <c r="D30" s="49">
        <f>SUM(D10+D12+D14+D16+D18+D20+D22+D24+D26+D28)</f>
        <v>1.0000000692882975</v>
      </c>
      <c r="E30" s="50">
        <f>SUM(E10+E12,E14,E16,E18,E20,E22,E24,E26,E28)</f>
        <v>18365.108377600001</v>
      </c>
      <c r="F30" s="51">
        <f>SUM(F10,F12,F14,F16,F18,F20,F22,F24,F26,F28)</f>
        <v>91956.5592664</v>
      </c>
      <c r="G30" s="52">
        <f>ROUNDDOWN(SUM(E30:F30),2)</f>
        <v>110321.66</v>
      </c>
    </row>
    <row r="31" spans="1:8">
      <c r="A31" s="28"/>
      <c r="B31" s="28"/>
      <c r="C31" s="28"/>
      <c r="D31" s="45"/>
      <c r="E31" s="28"/>
      <c r="F31" s="28"/>
      <c r="G31" s="28"/>
      <c r="H31" s="28"/>
    </row>
    <row r="32" spans="1:8">
      <c r="A32" s="28"/>
      <c r="B32" s="28"/>
      <c r="C32" s="28"/>
      <c r="D32" s="45"/>
      <c r="E32" s="28"/>
      <c r="F32" s="28"/>
      <c r="G32" s="28"/>
      <c r="H32" s="28"/>
    </row>
    <row r="33" spans="1:8">
      <c r="A33" s="28"/>
      <c r="B33" s="28"/>
      <c r="C33" s="28"/>
      <c r="D33" s="45"/>
      <c r="E33" s="28"/>
      <c r="F33" s="28"/>
      <c r="G33" s="28"/>
      <c r="H33" s="28"/>
    </row>
    <row r="34" spans="1:8">
      <c r="A34" s="28"/>
      <c r="B34" s="28"/>
      <c r="C34" s="28"/>
      <c r="D34" s="45"/>
      <c r="E34" s="28"/>
      <c r="F34" s="28"/>
      <c r="G34" s="28"/>
      <c r="H34" s="28"/>
    </row>
    <row r="35" spans="1:8">
      <c r="A35" s="28"/>
      <c r="B35" s="28"/>
      <c r="C35" s="28"/>
      <c r="D35" s="45"/>
      <c r="E35" s="28"/>
      <c r="F35" s="28"/>
      <c r="G35" s="28"/>
      <c r="H35" s="28"/>
    </row>
    <row r="36" spans="1:8">
      <c r="A36" s="28"/>
      <c r="B36" s="28"/>
      <c r="C36" s="28"/>
      <c r="D36" s="45"/>
      <c r="E36" s="38"/>
      <c r="F36" s="38"/>
      <c r="G36" s="28"/>
      <c r="H36" s="28"/>
    </row>
    <row r="37" spans="1:8">
      <c r="A37" s="28"/>
      <c r="B37" s="27"/>
      <c r="C37" s="28"/>
      <c r="D37" s="234"/>
      <c r="E37" s="234"/>
      <c r="F37" s="234"/>
      <c r="G37" s="234"/>
      <c r="H37" s="28"/>
    </row>
    <row r="38" spans="1:8">
      <c r="A38" s="28"/>
      <c r="B38" s="45"/>
      <c r="C38" s="28"/>
      <c r="D38" s="45"/>
      <c r="E38" s="231"/>
      <c r="F38" s="231"/>
      <c r="G38" s="28"/>
      <c r="H38" s="28"/>
    </row>
    <row r="39" spans="1:8">
      <c r="A39" s="28"/>
      <c r="B39" s="28"/>
      <c r="C39" s="28"/>
      <c r="D39" s="45"/>
      <c r="E39" s="28"/>
      <c r="F39" s="28"/>
      <c r="G39" s="28"/>
      <c r="H39" s="28"/>
    </row>
    <row r="40" spans="1:8">
      <c r="A40" s="28"/>
      <c r="B40" s="28"/>
      <c r="C40" s="28"/>
      <c r="D40" s="45"/>
      <c r="E40" s="28"/>
      <c r="F40" s="28"/>
      <c r="G40" s="28"/>
      <c r="H40" s="28"/>
    </row>
    <row r="41" spans="1:8">
      <c r="A41" s="28"/>
      <c r="B41" s="28"/>
      <c r="C41" s="28"/>
      <c r="D41" s="45"/>
      <c r="E41" s="28"/>
      <c r="F41" s="28"/>
      <c r="G41" s="28"/>
      <c r="H41" s="28"/>
    </row>
    <row r="42" spans="1:8">
      <c r="A42" s="28"/>
      <c r="B42" s="28"/>
      <c r="C42" s="28"/>
      <c r="D42" s="45"/>
      <c r="E42" s="28"/>
      <c r="F42" s="28"/>
      <c r="G42" s="28"/>
      <c r="H42" s="28"/>
    </row>
    <row r="43" spans="1:8">
      <c r="A43" s="28"/>
      <c r="B43" s="28"/>
      <c r="C43" s="28"/>
      <c r="D43" s="45"/>
      <c r="E43" s="28"/>
      <c r="F43" s="28"/>
      <c r="G43" s="28"/>
      <c r="H43" s="28"/>
    </row>
  </sheetData>
  <mergeCells count="38">
    <mergeCell ref="A1:G3"/>
    <mergeCell ref="C10:C11"/>
    <mergeCell ref="B10:B11"/>
    <mergeCell ref="A5:D5"/>
    <mergeCell ref="A4:G4"/>
    <mergeCell ref="E6:F6"/>
    <mergeCell ref="A8:G8"/>
    <mergeCell ref="A10:A11"/>
    <mergeCell ref="E38:F38"/>
    <mergeCell ref="A30:B30"/>
    <mergeCell ref="D37:G37"/>
    <mergeCell ref="A12:A13"/>
    <mergeCell ref="B12:B13"/>
    <mergeCell ref="A18:A19"/>
    <mergeCell ref="B18:B19"/>
    <mergeCell ref="C18:C19"/>
    <mergeCell ref="C12:C13"/>
    <mergeCell ref="A14:A15"/>
    <mergeCell ref="B14:B15"/>
    <mergeCell ref="C14:C15"/>
    <mergeCell ref="A16:A17"/>
    <mergeCell ref="B16:B17"/>
    <mergeCell ref="C16:C17"/>
    <mergeCell ref="A28:A29"/>
    <mergeCell ref="B28:B29"/>
    <mergeCell ref="C20:C21"/>
    <mergeCell ref="C22:C23"/>
    <mergeCell ref="C24:C25"/>
    <mergeCell ref="C28:C29"/>
    <mergeCell ref="B26:B27"/>
    <mergeCell ref="A26:A27"/>
    <mergeCell ref="C26:C27"/>
    <mergeCell ref="A20:A21"/>
    <mergeCell ref="B20:B21"/>
    <mergeCell ref="A22:A23"/>
    <mergeCell ref="B22:B23"/>
    <mergeCell ref="A24:A25"/>
    <mergeCell ref="B24:B25"/>
  </mergeCells>
  <pageMargins left="0.7" right="0.7" top="0.75" bottom="0.75" header="0.3" footer="0.3"/>
  <pageSetup paperSize="9" scale="83" fitToHeight="0" orientation="portrait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n01Vss+zIWX1Pth4o5jZiSkyqR4yk1vJwmZx9wv2LuM=</DigestValue>
    </Reference>
    <Reference Type="http://www.w3.org/2000/09/xmldsig#Object" URI="#idOfficeObject">
      <DigestMethod Algorithm="http://www.w3.org/2001/04/xmlenc#sha256"/>
      <DigestValue>1UixoD9dBttwy2Ias4L1wZZjxRWwss8PD156BBRciO0=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Ntzz1pLb7nWegxstsPmU3gthkcNI/szdMEoTlo2zmK4=</DigestValue>
    </Reference>
  </SignedInfo>
  <SignatureValue>S50HEbTDwq9Co/MJccnkhvIX1a+1W1J3f8yttoFQJP1BOe6aIoJ4Iuk3s9e1YeN+NmsdvuPZd/AL
q8BLUa2yAAo1l/amMJMVD0caRaIS+qc+xr7Av7Mf9XD79eMMKFgaaFHa5lnP9iDJ+n40VcMuZM34
aSh1bW+3jS4CepRZ3k9IV/4Lf4fmRs5bckIgC/YIeH0mDqzPwK60BBjjXSAvv5p5KIkB0ykY4cU2
f1oKq2uTSHsAwyhtCPQJMQJZkRkvkkr5hF7AvA74vLGtDsupNO3u9ReF/Hwk3XtNH6mP8zAPGL9W
UQJAA66bxzUfcHP6HjJJfe0Vafr1qKS2yU+TtA==</SignatureValue>
  <KeyInfo>
    <X509Data>
      <X509Certificate>MIIH4TCCBcmgAwIBAgIQeTTbYAZLzAM9M2Bb7T69ojANBgkqhkiG9w0BAQsFADB4MQswCQYDVQQGEwJCUjETMBEGA1UEChMKSUNQLUJyYXNpbDE2MDQGA1UECxMtU2VjcmV0YXJpYSBkYSBSZWNlaXRhIEZlZGVyYWwgZG8gQnJhc2lsIC0gUkZCMRwwGgYDVQQDExNBQyBDZXJ0aXNpZ24gUkZCIEc1MB4XDTIyMDYwOTEyMjgxN1oXDTI1MDYwODEyMjgxN1owgeYxCzAJBgNVBAYTAkJSMRMwEQYDVQQKDApJQ1AtQnJhc2lsMRMwEQYDVQQLDApQcmVzZW5jaWFsMRcwFQYDVQQLDA4wODIxNzY4MjAwMDEwOTE2MDQGA1UECwwtU2VjcmV0YXJpYSBkYSBSZWNlaXRhIEZlZGVyYWwgZG8gQnJhc2lsIC0gUkZCMRUwEwYDVQQLDAxSRkIgZS1DUEYgQTMxFDASBgNVBAsMCyhlbSBicmFuY28pMS8wLQYDVQQDDCZSSUNBUkRPIFJPRFJJR1VFUyBEQSBTSUxWQTo5OTkxNjgzNTE4NzCCASIwDQYJKoZIhvcNAQEBBQADggEPADCCAQoCggEBAJeHwGJ6/00biE6c1BzOcH74tx/iGs6KJ0LUsgVVEC7KrkRARkc7EdmbJfKoeSTuauFRW6KRft6Y3O6oB52GBf12uNNupcEncMHgutjXTyR4etZEe4SlCXv6wYVwC1X/oCgsRPNLphTGTbKvABcLyUXtkrwFUZNq4t4qf2+8gWX5GD7Y8ZGaMyKi4homj4lVEUubafFT75RyJ0at+gv/82ogyL6TLRIdkbAes/eLesIRg3o7Tazx2FNpzyQYLZa7VHXV/ZoAIdVhNAx671BOtOGUsR1XS0Ngq+K4jIP6eJEiX7w9ICgjfecHa3X716OwQZa6xmB6UWQxNbvd5L9KZ60CAwEAAaOCAvYwggLyMIGlBgNVHREEgZ0wgZqgPQYFYEwBAwGgNAQyMTgxMTE5ODQ5OTkxNjgzNTE4NzAwMDAwMDAwMDAwMDAwMDAwMDAyMjU3NjQwU1NQREagFwYFYEwBAwagDgQMMDAwMDAwMDAwMDAwoB4GBWBMAQMFoBUEEzAwMDAwMDAwMDAwMDAwMDAwMDCBIGVuZ2VuaGVpcm9yaWNhcmRvLjIwMjFAZ21haWwuY29tMAkGA1UdEwQCMAAwHwYDVR0jBBgwFoAUU31/nb7RYdAgutqf44mnE3NYzUIwfwYDVR0gBHgwdjB0BgZgTAECAwYwajBoBggrBgEFBQcCARZcaHR0cDovL2ljcC1icmFzaWwuY2VydGlzaWduLmNvbS5ici9yZXBvc2l0b3Jpby9kcGMvQUNfQ2VydGlzaWduX1JGQi9EUENfQUNfQ2VydGlzaWduX1JGQi5wZGYwgbwGA1UdHwSBtDCBsTBXoFWgU4ZRaHR0cDovL2ljcC1icmFzaWwuY2VydGlzaWduLmNvbS5ici9yZXBvc2l0b3Jpby9sY3IvQUNDZXJ0aXNpZ25SRkJHNS9MYXRlc3RDUkwuY3JsMFagVKBShlBodHRwOi8vaWNwLWJyYXNpbC5vdXRyYWxjci5jb20uYnIvcmVwb3NpdG9yaW8vbGNyL0FDQ2VydGlzaWduUkZCRzUvTGF0ZXN0Q1JMLmNybDAOBgNVHQ8BAf8EBAMCBeAwHQYDVR0lBBYwFAYIKwYBBQUHAwIGCCsGAQUFBwMEMIGsBggrBgEFBQcBAQSBnzCBnDBfBggrBgEFBQcwAoZTaHR0cDovL2ljcC1icmFzaWwuY2VydGlzaWduLmNvbS5ici9yZXBvc2l0b3Jpby9jZXJ0aWZpY2Fkb3MvQUNfQ2VydGlzaWduX1JGQl9HNS5wN2MwOQYIKwYBBQUHMAGGLWh0dHA6Ly9vY3NwLWFjLWNlcnRpc2lnbi1yZmIuY2VydGlzaWduLmNvbS5icjANBgkqhkiG9w0BAQsFAAOCAgEAUo2AnXzKKP/K3cL9r7CxDMYgx3Rr0L4UQ85SRBIcmgA/FGh2q5EgS/coAmUAfk22cUcicWV2IqSNiOUX/lDKH7e+M7T+czsdxLWUZraVNN9F5+WR/JL9H3/BdFrWKFTCse8/2/LfcYn7s2pYANXVQ73dPS+rGYea2xjHCr5Scf8Hare/1nXEFcEydVtFhsdPNGU+5BbiIcF/TltjTSHrOPRHzKmXbmfH9Z47qCM4tNZy7fx4I8D+1Av1XgATypkt3sK7kDnSC4hl9/+C2Fst8z4HArVWi0jpr8FC2UfITxmjCoy4ErS8mJMic+MBcIWwruw8/UEe3VH2dJodRguWn+zcyp/GRsa1/f/l6RkT1yoDazKJeIecmfF0FzweYTt1PYkagoB471ZtmbTTYg+vFeYoHRSwATZn2D5QDkkXFVBcWCOisAm2kJdY62Fsp96YWrw0YUfzYJYhdagmIvwM7RVxOsa4IWhfJ1q0aiszHysFEqx8rZ8P4r9y4DIHC0gBYlTpJZ/lmDh0cOLdDhXUhUtXtBvxuc8GkPVcaz1HRAs/AodjlzRetOVG+XdVfd+O+Epi9+J737CqV9qK9Z4kicW1NiU1wXvIs3WR3FgZX2eb+Qu9lyrdtl6pjTdIwzFqTGxtrc8piH/vHOgEvVM4HzhH/+lLCvk4UeDnzSlxkf0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Hw5PhmDtr7rN97Sib2wxO0mOtaUG4gAIYgR1Akh6Xaw=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drawing1.xml?ContentType=application/vnd.openxmlformats-officedocument.drawing+xml">
        <DigestMethod Algorithm="http://www.w3.org/2001/04/xmlenc#sha256"/>
        <DigestValue>zipY+e0Q8Nz7yzbUoMweZoY8IJYMYt3YRhpBJgRTYn8=</DigestValue>
      </Reference>
      <Reference URI="/xl/drawings/drawing2.xml?ContentType=application/vnd.openxmlformats-officedocument.drawing+xml">
        <DigestMethod Algorithm="http://www.w3.org/2001/04/xmlenc#sha256"/>
        <DigestValue>MCa4h+281orWfia/s19VniDy8iYctEbcku1x81RpF54=</DigestValue>
      </Reference>
      <Reference URI="/xl/media/image1.emf?ContentType=image/x-emf">
        <DigestMethod Algorithm="http://www.w3.org/2001/04/xmlenc#sha256"/>
        <DigestValue>+5t6OacqBeedXtghM0nNbUrqXzgWHjzyk34IKKKZDnM=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ZT8i5biTf/Mk8+Td4BM/x6hq2wK4s0rwv4EuP40FcbM=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cOyabXcMM7oS2B5hKhixYS/tw42ccBpTT21+7+rtInk=</DigestValue>
      </Reference>
      <Reference URI="/xl/sharedStrings.xml?ContentType=application/vnd.openxmlformats-officedocument.spreadsheetml.sharedStrings+xml">
        <DigestMethod Algorithm="http://www.w3.org/2001/04/xmlenc#sha256"/>
        <DigestValue>Uzg2An2KWJmzTj1ePd1DSKjMnhyzL0MQEQ7EnIbT0B0=</DigestValue>
      </Reference>
      <Reference URI="/xl/styles.xml?ContentType=application/vnd.openxmlformats-officedocument.spreadsheetml.styles+xml">
        <DigestMethod Algorithm="http://www.w3.org/2001/04/xmlenc#sha256"/>
        <DigestValue>Gct9JLcWXL6iQFdNtzJbAZiqDa8RY7QBu35bqHOa5dY=</DigestValue>
      </Reference>
      <Reference URI="/xl/theme/theme1.xml?ContentType=application/vnd.openxmlformats-officedocument.theme+xml">
        <DigestMethod Algorithm="http://www.w3.org/2001/04/xmlenc#sha256"/>
        <DigestValue>2ySHvcCe9Ql4H04A/F9OYECk8mIFU30yM91iPxnmca4=</DigestValue>
      </Reference>
      <Reference URI="/xl/workbook.xml?ContentType=application/vnd.openxmlformats-officedocument.spreadsheetml.sheet.main+xml">
        <DigestMethod Algorithm="http://www.w3.org/2001/04/xmlenc#sha256"/>
        <DigestValue>7KltrmM8SmyXKayng6i51hPGPGa7+Gh158ZnhzFKyu4=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gc8gglqzrTW6QqtJ1wKoNXolcaOgzOM1fQMzKARu980=</DigestValue>
      </Reference>
      <Reference URI="/xl/worksheets/sheet1.xml?ContentType=application/vnd.openxmlformats-officedocument.spreadsheetml.worksheet+xml">
        <DigestMethod Algorithm="http://www.w3.org/2001/04/xmlenc#sha256"/>
        <DigestValue>owDZ0fNS+en316RN7nyg6T80vm2DmTs1LVdOZFzEFGQ=</DigestValue>
      </Reference>
      <Reference URI="/xl/worksheets/sheet2.xml?ContentType=application/vnd.openxmlformats-officedocument.spreadsheetml.worksheet+xml">
        <DigestMethod Algorithm="http://www.w3.org/2001/04/xmlenc#sha256"/>
        <DigestValue>A0lWM6FniQD/o20tSpbFo2iO3WP7pTiAEge8RhTCCow=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2024-04-12T19:18:21Z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16.0.13127/21</OfficeVersion>
          <ApplicationVersion>16.0.13127</ApplicationVersion>
          <Monitors>2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2024-04-12T19:18:21Z</xd:SigningTime>
          <xd:SigningCertificate>
            <xd:Cert>
              <xd:CertDigest>
                <DigestMethod Algorithm="http://www.w3.org/2001/04/xmlenc#sha256"/>
                <DigestValue>eJtx12Q9AYIJnQn0HNVqHkXab5XHF1D40t79TO5q4JU=</DigestValue>
              </xd:CertDigest>
              <xd:IssuerSerial>
                <X509IssuerName>CN=AC Certisign RFB G5, OU=Secretaria da Receita Federal do Brasil - RFB, O=ICP-Brasil, C=BR</X509IssuerName>
                <X509SerialNumber>161111036382173975661155373168560356770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KTCCBRGgAwIBAgIBAjANBgkqhkiG9w0BAQ0FADCBkDELMAkGA1UEBhMCQlIxEzARBgNVBAoMCklDUC1CcmFzaWwxNDAyBgNVBAsMK0F1dG9yaWRhZGUgQ2VydGlmaWNhZG9yYSBSYWl6IEJyYXNpbGVpcmEgdjUxNjA0BgNVBAMMLUFDIFNlY3JldGFyaWEgZGEgUmVjZWl0YSBGZWRlcmFsIGRvIEJyYXNpbCB2NDAeFw0xNjEyMDgxNzQ0MDNaFw0yOTAyMjAxNzQ0MDNaMHgxCzAJBgNVBAYTAkJSMRMwEQYDVQQKEwpJQ1AtQnJhc2lsMTYwNAYDVQQLEy1TZWNyZXRhcmlhIGRhIFJlY2VpdGEgRmVkZXJhbCBkbyBCcmFzaWwgLSBSRkIxHDAaBgNVBAMTE0FDIENlcnRpc2lnbiBSRkIgRzUwggIiMA0GCSqGSIb3DQEBAQUAA4ICDwAwggIKAoICAQDATrPVJ9yjfc4xLWQJim3AdosmgV2KNkym6zTxlcTwRtj9A8VqaKFgZOM4zTDmArihG+ODutP5HHq0LjcMCFKzlc2kQnNbw+da1muuRlXyZdMQ7IA7oMXXf2zTjqf3GKZHzrF4i8VN6KZNMsOUcWWn3jaTe9lkzMONPnI9RxH+T+j4m0OnnZthKnMilvOlpW8alYWdl6fntA9ZSbwsCfDCR0zqTlbXRqN6t73TKCPwK709KVDj/bdj/N0baQ2fQ1GC2Erod4kMuQcspBr48Xat4aHEls5GqEstwSO+uFSGtC3t/AHVOViy/eAiYpEL4r+N9NYjpvsq1g463Okl1uM5h7QraJtgSX03JrkTQULQ4U+Xbg8FxiIXZzGLoGYXyJgDvq+4qOBrKWMYdJ4CewIt6N09Jzh5bSPclHaPtF7DeNfGPTlDii16dHfbm0+3O2yeOz228Db3M16eUdCqUvX8eRAnPd92Jfi4z0XVrqj1IwDwgWvB6tGZZGvBrObSoXE6KeHPWiuMEIrEtaYJnSNHxzfL1C4v5kSjQLApMFvdIAsTJaQpyqlYU8ipSuZgWhm/X1B7wL+Dc1MjjhDHkI8GD2IS3xk3KNMgZLRIjNvngLu5kO6Q8VWtm7tNexxhT33JWuJtZv5LvGzN4K4EkxdiIPG9M2Z5lIdgB7jixgmGdwIDAQABo4IBozCCAZ8wgfUGA1UdIASB7TCB6jBMBgZgTAECAQwwQjBABggrBgEFBQcCARY0aHR0cDovL3d3dy5yZWNlaXRhLmZhemVuZGEuZ292LmJyL2FjcmZiL2RwY2FjcmZiLnBkZjBMBgZgTAECAwYwQjBABggrBgEFBQcCARY0aHR0cDovL3d3dy5yZWNlaXRhLmZhemVuZGEuZ292LmJyL2FjcmZiL2RwY2FjcmZiLnBkZjBMBgZgTAECBAQwQjBABggrBgEFBQcCARY0aHR0cDovL3d3dy5yZWNlaXRhLmZhemVuZGEuZ292LmJyL2FjcmZiL2RwY2FjcmZiLnBkZjBEBgNVHR8EPTA7MDmgN6A1hjNodHRwOi8vd3d3LnJlY2VpdGEuZmF6ZW5kYS5nb3YuYnIvYWNyZmIvYWNyZmJ2NC5jcmwwHwYDVR0jBBgwFoAUGpjmQ8oc3ZKemWNFWirpH4cgzTUwHQYDVR0OBBYEFFN9f52+0WHQILran+OJpxNzWM1CMA8GA1UdEwEB/wQFMAMBAf8wDgYDVR0PAQH/BAQDAgEGMA0GCSqGSIb3DQEBDQUAA4ICAQBuKk1MSE/XBDOLbVAxcA8+Nu03zD/OlaYfsmgPH1MD4lm7qITiC7akTRV4QklX1KIEJ+4AqI4UPxOkXIBEwC9yo88HpHzjN8DuCIK8PJdaj+SQs1NELhns2SlQkdBF2iUDjgDWhOP5OqWasRCGxcfS7QhL1HIIHjSqbqndDIw1Mu4doTL8Kmha8/hU7qluHFOQB1CKo8J1F0BH7ir9qmzMXNnk1bG3cPG7ipdBurmk5dFu8cQE1NRav1wAtSgKzCUADTrTNwPuof24jmPJOvL/xNruAwDlzP8EW1pZjPFG3Ba24magCg4uZL8He0+KnU4jsgV3APUWEjK29wsqsujmzZJ9woTWO8whnVBA/B1qMo/P4IrdNSNUmAbQQNbk4mbkszsZ7jcNPB3rgM6RBTykSByL6gS+R9FQtfUZeyTTbw88a8qu6ThOEsUqYX2hRxywwEBxK/K8iHId1y0tyP8NlX1tf2DKDECMaQlfJlfKckeDrFJ5VEm+JWBBZm6fd9vwwgkcRxlT8Wc9m9zAMz+E78VPEh7aLJy13hiKjzYyNZG9aOfQbJvEGXDF/j9lC9E98pDnwnthJ8cyoTlPqV7tdF8CQNJiJmYv4rFKhNtuJxEZFrkg9riL8X8ANyyU6+GqbZGAmDutQ9u9XcSGJY4kPtRm1GbwW0paVfi2I6uBxQ==</xd:EncapsulatedX509Certificate>
            <xd:EncapsulatedX509Certificate>MIIGYDCCBEigAwIBAgIBBDANBgkqhkiG9w0BAQ0FADCBlzELMAkGA1UEBhMCQlIxEzARBgNVBAoMCklDUC1CcmFzaWwxPTA7BgNVBAsMNEluc3RpdHV0byBOYWNpb25hbCBkZSBUZWNub2xvZ2lhIGRhIEluZm9ybWFjYW8gLSBJVEkxNDAyBgNVBAMMK0F1dG9yaWRhZGUgQ2VydGlmaWNhZG9yYSBSYWl6IEJyYXNpbGVpcmEgdjUwHhcNMTYwNzIwMTMzMjA0WhcNMjkwMzAyMTIwMDA0WjCBkDELMAkGA1UEBhMCQlIxEzARBgNVBAoMCklDUC1CcmFzaWwxNDAyBgNVBAsMK0F1dG9yaWRhZGUgQ2VydGlmaWNhZG9yYSBSYWl6IEJyYXNpbGVpcmEgdjUxNjA0BgNVBAMMLUFDIFNlY3JldGFyaWEgZGEgUmVjZWl0YSBGZWRlcmFsIGRvIEJyYXNpbCB2NDCCAiIwDQYJKoZIhvcNAQEBBQADggIPADCCAgoCggIBAJ1gd6oPyvAvYC0B5fUItXFU/csX2yNEOVJjr/SeuSv5bE0gIc/kUjoYVNMuUe+CTBY/gkoIiwR7qr7Dsp9jn8FTLnALrn6j1sbbkoD4ytTI3WHUuiefz/oApv+H5zPswj3JqUyXaK7bzN5Akc3PNFUzRb3+UbtYA2fXinBAewxrpZidGX0A+ioC++qPq06APTio9SWSBBGEZgmLOAHpkdHhNUAaP9MJXRcQ9k4kilOt3uewRP7EKMyMGDyNPeqDtWCWCEif7vZiLScrKSY3l25nCW9wVN8qQ0G8mJwMTFhntZfG7098kRN0fIVAstyT4KsyVIOWgj8r2pZ913yJfobMROyl89X5leR298gzwDhN2UKJXHmf7XFzqOTg0Hl4dK5LzSg07Ry2DqooFwdvxjBXlWdAVkTdZo5lM5FQGr5uNDFyL2DQwDtmpMrQ7QrVA4saXfwBsMWMel20siX8t2bOFIXHc1HiUDxETgCQw4542pwOtFPj8+UFag+ypZhyk8voAaXQjw3qGubWI68jFNZTrNXjQThIlJWI83OWjcvmIr4SPgbf9hIIHzznSdzqPXXdAZRNS9fxrxmgoTcG4I7cu1hZgBv9HHIaUKr2MwXAdNiqoe71wDkLCKUx8/fVJnhswqHBHYAj+KjBwyoJW1JliL91QOT3Bjz2epj7kj7tAgMBAAGjgbswgbgwHQYDVR0OBBYEFBqY5kPKHN2SnpljRVoq6R+HIM01MA8GA1UdEwEB/wQFMAMBAf8wDgYDVR0PAQH/BAQDAgEGMBQGA1UdIAQNMAswCQYFYEwBAQgwADA/BgNVHR8EODA2MDSgMqAwhi5odHRwOi8vYWNyYWl6LmljcGJyYXNpbC5nb3YuYnIvTENSYWNyYWl6djUuY3JsMB8GA1UdIwQYMBaAFGmovnXZxO9s5xNF5GFu5Wj4tkBeMA0GCSqGSIb3DQEBDQUAA4ICAQBrQuAL6TWbdnOpHbgSzAd9Pkc+vr5uTd7ml4xfPPs/I+BNCGT9Q6OTx/26m6q9rOrl6/9AASYDE5esiwBlaQ4OPzQQ37zrf5d4FnGxnsRMdjEL2pjks7ull66LZX8k5HOfnxy5iYo1hTy46UYg28PXdL55qTljilj4LueNFlTCmK2m9Vo1E6F/Ss79D31uwVBadgoK/i95dFONNlSj/w3/sa9Pbkq3JCJ10ET01GmBSTrtired+zzcj26QT0hjQQ5PUB6wV2+bhUx+WN/rXiLph/DPvy7gg8hrn4mVHBYOEPPoq7qBsX77cswycENKXrlq+gHA2Lj8hkrbfQt4pZQzT+6nLOSOyqMI21ql781eErJySwJ0R9LdPQNm3MUS/ifoRPdjFGWUktBRue/03QrVYtwFBMaIjF/p93Bmb/42xfkL/TG/W6EicBcGLms2SU4pBtw+NDFMQ1YXxNJQoNJ2uzxnzBSqdr5bF5qZth4EHob+I8uUFYylIoCHWvMD1pAxTu8fC9366lkt7cpBARiOdB2MN31JQK3nxjeQeXHiudm8twSzNp0wbJViUiRfNZbqH3yNe8ZTYUQds7hCCcZh3pZbe4PNWS2WDiifF9uXRdfAL3qsEubQOrA/s+EvZha6afCs4d4BlGKQsf64r0iPnX6hFxR4h4sXRI9x5xRMtA==</xd:EncapsulatedX509Certificate>
            <xd:EncapsulatedX509Certificate>MIIGoTCCBImgAwIBAgIBATANBgkqhkiG9w0BAQ0FADCBlzELMAkGA1UEBhMCQlIxEzARBgNVBAoMCklDUC1CcmFzaWwxPTA7BgNVBAsMNEluc3RpdHV0byBOYWNpb25hbCBkZSBUZWNub2xvZ2lhIGRhIEluZm9ybWFjYW8gLSBJVEkxNDAyBgNVBAMMK0F1dG9yaWRhZGUgQ2VydGlmaWNhZG9yYSBSYWl6IEJyYXNpbGVpcmEgdjUwHhcNMTYwMzAyMTMwMTM4WhcNMjkwMzAyMjM1OTM4WjCBlzELMAkGA1UEBhMCQlIxEzARBgNVBAoMCklDUC1CcmFzaWwxPTA7BgNVBAsMNEluc3RpdHV0byBOYWNpb25hbCBkZSBUZWNub2xvZ2lhIGRhIEluZm9ybWFjYW8gLSBJVEkxNDAyBgNVBAMMK0F1dG9yaWRhZGUgQ2VydGlmaWNhZG9yYSBSYWl6IEJyYXNpbGVpcmEgdjUwggIiMA0GCSqGSIb3DQEBAQUAA4ICDwAwggIKAoICAQD3LXgabUWsF+gUXw/6YODeF2XkqEyfk3VehdsIx+3/ERgdjCS/ouxYR0Epi2hdoMUVJDNf3XQfjAWXJyCoTneHYAl2McMdvoqtLB2ileQlJiis0fTtYTJayee9BAIdIrCor1Lc0vozXCpDtq5nTwhjIocaZtcuFsdrkl+nbfYxl5m7vjTkTMS6j8ffjmFzbNPDlJuV3Vy7AzapPVJrMl6UHPXCHMYMzl0KxR/47S5XGgmLYkYt8bNCHA3fg07y+Gtvgu+SNhMPwWKIgwhYw+9vErOnavRhOimYo4M2AwNpNK0OKLI7Im5V094jFp4Ty+mlmfQH00k8nkSUEN+1TGGkhv16c2hukbx9iCfbmk7im2hGKjQA8eH64VPYoS2qdKbPbd3xDDHN2croYKpy2U2oQTVBSf9hC3o6fKo3zp0U3dNiw7ZgWKS9UwP31Q0gwgB1orZgLuF+LIppHYwxcTG/AovNWa4sTPukMiX2L+p7uIHExTZJJU4YoDacQh/mfbPIz3261He4YFmQ35sfw3eKHQSOLyiVfev/n0l/r308PijEd+d+Hz5RmqIzS8jYXZIeJxym4mEjE1fKpeP56Ea52LlIJ8ZqsJ3xzHWu3WkAVz4hMqrX6BPMGW2IxOuEUQyIaCBg1lI6QLiPMHvo2/J7gu4YfqRcH6i27W3HyzamEQIDAQABo4H1MIHyME4GA1UdIARHMEUwQwYFYEwBAQAwOjA4BggrBgEFBQcCARYsaHR0cDovL2FjcmFpei5pY3BicmFzaWwuZ292LmJyL0RQQ2FjcmFpei5wZGYwPwYDVR0fBDgwNjA0oDKgMIYuaHR0cDovL2FjcmFpei5pY3BicmFzaWwuZ292LmJyL0xDUmFjcmFpenY1LmNybDAfBgNVHSMEGDAWgBRpqL512cTvbOcTReRhbuVo+LZAXjAdBgNVHQ4EFgQUaai+ddnE72znE0XkYW7laPi2QF4wDwYDVR0TAQH/BAUwAwEB/zAOBgNVHQ8BAf8EBAMCAQYwDQYJKoZIhvcNAQENBQADggIBABRt2/JiWapef7o/plhR4PxymlMIp/JeZ5F0BZ1XafmYpl5g6pRokFrIRMFXLyEhlgo51I05InyCc9Td6UXjlsOASTc/LRavyjB/8NcQjlRYDh6xf7OdP05mFcT/0+6bYRtNgsnUbr10pfsK/UzyUvQWbumGS57hCZrAZOyd9MzukiF/azAa6JfoZk2nDkEudKOY8tRyTpMmDzN5fufPSC3v7tSJUqTqo5z7roN/FmckRzGAYyz5XulbOc5/UsAT/tk+KP/clbbqd/hhevmmdJclLr9qWZZcOgzuFU2YsgProtVu0fFNXGr6KK9fu44pOHajmMsTXK3X7r/Pwh19kFRow5F3RQMUZC6Re0YLfXh+ypnUSCzA+uL4JPtHIGyvkbWiulkustpOKUSVwBPzvA2sQUOvqdbAR7C8jcHYFJMuK2HZFji7pxcWWab/NKsFcJ3sluDjmhizpQaxbYTfAVXu3q8yd0su/BHHhBpteyHvYyyz0Eb9LUysR2cMtWvfPU6vnoPgYvOGO1CziyGEsgKULkCH4o2Vgl1gQuKWO4V68rFW8a/jvq28sbY+y/Ao0I5ohpnBcQOAawiFbz6yJtObajYMuztDDP8oY656EuuJXBJhuKAJPI/7WDtgfV8ffOh/iQGQATVMtgDN0gv8bn5NdUX8UMNX1sHhU3H1UpoW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PLANILHA</vt:lpstr>
      <vt:lpstr>CRONOGRAMA</vt:lpstr>
      <vt:lpstr>CRONOGRAMA!Area_de_impressao</vt:lpstr>
      <vt:lpstr>PLANILHA!Area_de_impressao</vt:lpstr>
      <vt:lpstr>CRONOGRAMA!Titulos_de_impressao</vt:lpstr>
      <vt:lpstr>PLANILHA!Titulos_de_impressao</vt:lpstr>
    </vt:vector>
  </TitlesOfParts>
  <Company>PNUD/BRA/00/027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CARNEIRAS</dc:title>
  <dc:creator>RICARDO SILVA</dc:creator>
  <cp:lastModifiedBy>administrador</cp:lastModifiedBy>
  <cp:lastPrinted>2024-02-20T16:55:07Z</cp:lastPrinted>
  <dcterms:created xsi:type="dcterms:W3CDTF">2005-05-06T14:48:20Z</dcterms:created>
  <dcterms:modified xsi:type="dcterms:W3CDTF">2024-04-12T19:18:16Z</dcterms:modified>
</cp:coreProperties>
</file>